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cristinapuf/Documents/Claude/Projects/Zazentax content for TikTok, Twiter, Youtube, and website/Subject_01_Income_Tax_Calculation/"/>
    </mc:Choice>
  </mc:AlternateContent>
  <xr:revisionPtr revIDLastSave="0" documentId="8_{BA29A568-C02B-FA43-BF90-D9A32EE8ABD4}" xr6:coauthVersionLast="47" xr6:coauthVersionMax="47" xr10:uidLastSave="{00000000-0000-0000-0000-000000000000}"/>
  <bookViews>
    <workbookView xWindow="0" yWindow="660" windowWidth="34560" windowHeight="20200" tabRatio="500" activeTab="4" xr2:uid="{00000000-000D-0000-FFFF-FFFF00000000}"/>
  </bookViews>
  <sheets>
    <sheet name="Start Here" sheetId="1" r:id="rId1"/>
    <sheet name="Instructions" sheetId="2" r:id="rId2"/>
    <sheet name="Answers" sheetId="3" state="hidden" r:id="rId3"/>
    <sheet name="Scenario A, Mr Green" sheetId="4" r:id="rId4"/>
    <sheet name="Scenario B, Ms Carter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5" l="1"/>
  <c r="E23" i="5"/>
  <c r="E22" i="5"/>
  <c r="E21" i="5"/>
  <c r="E18" i="5"/>
  <c r="E17" i="5"/>
  <c r="E14" i="5"/>
  <c r="E22" i="4"/>
  <c r="C18" i="4"/>
  <c r="E18" i="4" s="1"/>
  <c r="C13" i="4"/>
  <c r="E13" i="4" s="1"/>
  <c r="C21" i="4" l="1"/>
  <c r="E21" i="4" s="1"/>
</calcChain>
</file>

<file path=xl/sharedStrings.xml><?xml version="1.0" encoding="utf-8"?>
<sst xmlns="http://schemas.openxmlformats.org/spreadsheetml/2006/main" count="113" uniqueCount="99">
  <si>
    <t>Work through the three tabs below in order. Start with Instructions, then complete Scenario A, then Scenario B.</t>
  </si>
  <si>
    <t>1. Instructions</t>
  </si>
  <si>
    <t>2. Scenario A</t>
  </si>
  <si>
    <t>3. Scenario B</t>
  </si>
  <si>
    <t>How the template works and the reference tax rates</t>
  </si>
  <si>
    <t>Mr Green, standard earner</t>
  </si>
  <si>
    <t>Ms Carter, higher earner</t>
  </si>
  <si>
    <t>Then check your answers automatically: correct entries turn green, entries needing another look turn red, with a hint underneath.</t>
  </si>
  <si>
    <t>Need help with your own return? Contact Zazentax at zazentax.com/contact</t>
  </si>
  <si>
    <t>UK INCOME TAX CALCULATION: PRACTICE TEMPLATE</t>
  </si>
  <si>
    <t>Zazentax | Subject #01 | Tax Year 2023/24</t>
  </si>
  <si>
    <t>HOW TO USE THIS TEMPLATE</t>
  </si>
  <si>
    <t>Each scenario tab has a short problem to solve. Work through each line from top to bottom.</t>
  </si>
  <si>
    <t>Yellow cells are where you enter your answers. Type your number and press Enter.</t>
  </si>
  <si>
    <t>The FEEDBACK column will tell you instantly whether your answer is correct.</t>
  </si>
  <si>
    <t>If your answer is wrong, a hint will appear. Re-read the relevant line and try again.</t>
  </si>
  <si>
    <t>Amounts in brackets, e.g. (£12,570), are negative figures (deductions). Enter them as positive numbers in the yellow cell, and the template handles the sign.</t>
  </si>
  <si>
    <t>All amounts are in pounds sterling (£). Do not enter currency symbols; numbers only.</t>
  </si>
  <si>
    <t>2023/24 REFERENCE RATES (keep this tab open while you work)</t>
  </si>
  <si>
    <t>Item</t>
  </si>
  <si>
    <t>Amount</t>
  </si>
  <si>
    <t>Notes</t>
  </si>
  <si>
    <t>Personal allowance (PA)</t>
  </si>
  <si>
    <t>£12,570</t>
  </si>
  <si>
    <t>Tax-free amount deducted from net income</t>
  </si>
  <si>
    <t>PA reduction threshold</t>
  </si>
  <si>
    <t>£100,000</t>
  </si>
  <si>
    <t>PA reduces above this adjusted net income</t>
  </si>
  <si>
    <t>PA fully withdrawn at</t>
  </si>
  <si>
    <t>£125,140</t>
  </si>
  <si>
    <t>PA = £0 when income reaches this level</t>
  </si>
  <si>
    <t>Reduction rate</t>
  </si>
  <si>
    <t>£1 per £2</t>
  </si>
  <si>
    <t>For every £2 over £100,000, lose £1 of PA</t>
  </si>
  <si>
    <t>Basic rate band</t>
  </si>
  <si>
    <t>£37,700</t>
  </si>
  <si>
    <t>Taxable income up to this: taxed at 20%</t>
  </si>
  <si>
    <t>Higher rate threshold</t>
  </si>
  <si>
    <t>Taxable income above £37,700: taxed at 40%</t>
  </si>
  <si>
    <t>Additional rate threshold</t>
  </si>
  <si>
    <t>£125,140+</t>
  </si>
  <si>
    <t>Taxable income above £125,140: taxed at 45%</t>
  </si>
  <si>
    <t>Basic rate of tax</t>
  </si>
  <si>
    <t>20%</t>
  </si>
  <si>
    <t>Applied to the first £37,700 of taxable income</t>
  </si>
  <si>
    <t>Higher rate of tax</t>
  </si>
  <si>
    <t>40%</t>
  </si>
  <si>
    <t>Applied between £37,700 and £125,140</t>
  </si>
  <si>
    <t>Additional rate of tax</t>
  </si>
  <si>
    <t>45%</t>
  </si>
  <si>
    <t>Applied to everything above £125,140</t>
  </si>
  <si>
    <t>COLOUR LEGEND</t>
  </si>
  <si>
    <t xml:space="preserve">  Yellow background</t>
  </si>
  <si>
    <t>Enter your answer here</t>
  </si>
  <si>
    <t xml:space="preserve">  Green background</t>
  </si>
  <si>
    <t>Your answer is correct</t>
  </si>
  <si>
    <t xml:space="preserve">  Red background</t>
  </si>
  <si>
    <t>Your answer needs checking: read the hint</t>
  </si>
  <si>
    <t xml:space="preserve">  Amber background</t>
  </si>
  <si>
    <t>Hint / feedback cell</t>
  </si>
  <si>
    <t>Answers: DO NOT EDIT</t>
  </si>
  <si>
    <t>Scenario A</t>
  </si>
  <si>
    <t>Scenario B</t>
  </si>
  <si>
    <t>UK INCOME TAX CALCULATION: PRACTICE</t>
  </si>
  <si>
    <t>Scenario A | Mr Green | Standard earner with deductible payment | 2023/24</t>
  </si>
  <si>
    <t>GIVEN INFORMATION</t>
  </si>
  <si>
    <t>£47,500</t>
  </si>
  <si>
    <t>Deductible payment (pension contribution):</t>
  </si>
  <si>
    <t>(£900)</t>
  </si>
  <si>
    <t>CALCULATION</t>
  </si>
  <si>
    <t>YOUR ANSWER (£)</t>
  </si>
  <si>
    <t>GIVEN (£)</t>
  </si>
  <si>
    <t>FEEDBACK</t>
  </si>
  <si>
    <t>STEP 1: Calculate Net Income</t>
  </si>
  <si>
    <t>Trading income</t>
  </si>
  <si>
    <t>Less: Deductible payment</t>
  </si>
  <si>
    <t>Net income</t>
  </si>
  <si>
    <t>STEP 2: Apply Personal Allowance</t>
  </si>
  <si>
    <t>Net income (carried from above)</t>
  </si>
  <si>
    <t>Less: Personal allowance (2023/24)</t>
  </si>
  <si>
    <t>Taxable income</t>
  </si>
  <si>
    <t>STEP 3: Calculate Tax Liability</t>
  </si>
  <si>
    <t>Tax on £34,030 @ 20% (basic rate)</t>
  </si>
  <si>
    <t>TOTAL TAX LIABILITY</t>
  </si>
  <si>
    <t>Need help? Book a free consultation at zazentax.com/contact</t>
  </si>
  <si>
    <t>Scenario B | Ms Carter | High earner, personal allowance withdrawn | 2023/24</t>
  </si>
  <si>
    <t>Trading income:</t>
  </si>
  <si>
    <t>£165,000</t>
  </si>
  <si>
    <t>Deductible payments:</t>
  </si>
  <si>
    <t>None</t>
  </si>
  <si>
    <t>Note: Her adjusted net income exceeds £125,140, so the personal allowance is reduced to nil.</t>
  </si>
  <si>
    <t>Less: Deductible payments</t>
  </si>
  <si>
    <t>STEP 2: Personal Allowance Calculation</t>
  </si>
  <si>
    <t>Personal allowance (enter 0, and see the hint for the explanation)</t>
  </si>
  <si>
    <t>STEP 3: Calculate Tax in Three Bands</t>
  </si>
  <si>
    <t>First £37,700 @ 20% (basic rate)</t>
  </si>
  <si>
    <t>Next £87,440 @ 40% (higher rate)</t>
  </si>
  <si>
    <t>Remaining £39,860 @ 45% (additional rate)</t>
  </si>
  <si>
    <t>Subject : UK Income Tax Calculation, Practice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</si>
</sst>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\-"/>
  </numFmts>
  <fonts count="23">
    <font>
      <sz val="11"/>
      <color theme="1"/>
      <name val="Calibri"/>
      <family val="2"/>
      <charset val="1"/>
    </font>
    <font>
      <sz val="11"/>
      <color theme="1"/>
      <name val="Manrope"/>
    </font>
    <font>
      <b/>
      <sz val="13"/>
      <color rgb="FF101828"/>
      <name val="Manrope"/>
    </font>
    <font>
      <sz val="10"/>
      <color rgb="FF0E7090"/>
      <name val="Manrope"/>
    </font>
    <font>
      <b/>
      <sz val="10"/>
      <color rgb="FF164C63"/>
      <name val="Manrope"/>
    </font>
    <font>
      <sz val="10"/>
      <color rgb="FF344054"/>
      <name val="Manrope"/>
    </font>
    <font>
      <b/>
      <sz val="10"/>
      <color rgb="FFFFFFFF"/>
      <name val="Manrope"/>
    </font>
    <font>
      <b/>
      <sz val="10"/>
      <color rgb="FF344054"/>
      <name val="Manrope"/>
    </font>
    <font>
      <b/>
      <sz val="11"/>
      <color rgb="FFFF0000"/>
      <name val="Manrope"/>
    </font>
    <font>
      <b/>
      <sz val="12"/>
      <color rgb="FF101828"/>
      <name val="Manrope"/>
    </font>
    <font>
      <sz val="10"/>
      <color rgb="FF0000FF"/>
      <name val="Manrope"/>
    </font>
    <font>
      <b/>
      <sz val="9"/>
      <color rgb="FFFFFFFF"/>
      <name val="Manrope"/>
    </font>
    <font>
      <b/>
      <sz val="9"/>
      <color rgb="FF164C63"/>
      <name val="Manrope"/>
    </font>
    <font>
      <sz val="10"/>
      <color rgb="FF000080"/>
      <name val="Manrope"/>
    </font>
    <font>
      <i/>
      <sz val="9"/>
      <color rgb="FF0E7090"/>
      <name val="Manrope"/>
    </font>
    <font>
      <b/>
      <sz val="16"/>
      <color rgb="FF101828"/>
      <name val="Manrope"/>
    </font>
    <font>
      <sz val="11"/>
      <color rgb="FF475467"/>
      <name val="Manrope"/>
    </font>
    <font>
      <b/>
      <sz val="13"/>
      <color rgb="FFFFFFFF"/>
      <name val="Manrope"/>
    </font>
    <font>
      <sz val="9"/>
      <color rgb="FF475467"/>
      <name val="Manrope"/>
    </font>
    <font>
      <i/>
      <sz val="10"/>
      <color rgb="FF667085"/>
      <name val="Manrope"/>
    </font>
    <font>
      <b/>
      <sz val="10"/>
      <color rgb="FF067647"/>
      <name val="Manrope"/>
    </font>
    <font>
      <b/>
      <sz val="10"/>
      <color rgb="FFB42318"/>
      <name val="Manrope"/>
    </font>
    <font>
      <b/>
      <sz val="10"/>
      <color rgb="FFB54708"/>
      <name val="Manrope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0F4F8"/>
      </patternFill>
    </fill>
    <fill>
      <patternFill patternType="solid">
        <fgColor rgb="FFFFF9C4"/>
        <bgColor rgb="FFFFF3E0"/>
      </patternFill>
    </fill>
    <fill>
      <patternFill patternType="solid">
        <fgColor rgb="FFFFFFFF"/>
        <bgColor rgb="FFFFFFFF"/>
      </patternFill>
    </fill>
    <fill>
      <patternFill patternType="solid">
        <fgColor rgb="FFF2F4F7"/>
        <bgColor rgb="FFF2F4F7"/>
      </patternFill>
    </fill>
    <fill>
      <patternFill patternType="solid">
        <fgColor rgb="FF0E7090"/>
        <bgColor rgb="FF0E7090"/>
      </patternFill>
    </fill>
    <fill>
      <patternFill patternType="solid">
        <fgColor rgb="FFD1FADF"/>
        <bgColor rgb="FFD1FADF"/>
      </patternFill>
    </fill>
    <fill>
      <patternFill patternType="solid">
        <fgColor rgb="FFFEE4E2"/>
        <bgColor rgb="FFFEE4E2"/>
      </patternFill>
    </fill>
    <fill>
      <patternFill patternType="solid">
        <fgColor rgb="FFFEDF89"/>
        <bgColor rgb="FFFEDF89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rgb="FF0E7090"/>
      </bottom>
      <diagonal/>
    </border>
    <border>
      <left/>
      <right/>
      <top/>
      <bottom style="medium">
        <color rgb="FF0E709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7" fillId="6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wrapText="1"/>
    </xf>
    <xf numFmtId="0" fontId="1" fillId="0" borderId="0" xfId="0" applyFont="1"/>
    <xf numFmtId="0" fontId="5" fillId="0" borderId="0" xfId="0" applyFont="1" applyAlignment="1">
      <alignment horizontal="left" vertical="center" wrapText="1"/>
    </xf>
    <xf numFmtId="0" fontId="6" fillId="6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/>
    <xf numFmtId="0" fontId="10" fillId="0" borderId="0" xfId="0" applyFont="1" applyAlignment="1">
      <alignment horizontal="right" vertical="center"/>
    </xf>
    <xf numFmtId="0" fontId="11" fillId="6" borderId="0" xfId="0" applyFont="1" applyFill="1" applyAlignment="1">
      <alignment horizontal="center" vertical="center" wrapText="1"/>
    </xf>
    <xf numFmtId="164" fontId="10" fillId="0" borderId="0" xfId="0" applyNumberFormat="1" applyFont="1" applyAlignment="1">
      <alignment horizontal="right" vertical="center"/>
    </xf>
    <xf numFmtId="164" fontId="13" fillId="3" borderId="0" xfId="0" applyNumberFormat="1" applyFont="1" applyFill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164" fontId="13" fillId="3" borderId="1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4" fillId="0" borderId="0" xfId="0" applyFont="1" applyAlignment="1">
      <alignment horizontal="left" vertical="center" wrapText="1"/>
    </xf>
    <xf numFmtId="0" fontId="20" fillId="7" borderId="0" xfId="0" applyFont="1" applyFill="1" applyAlignment="1">
      <alignment horizontal="left" vertical="center" wrapText="1"/>
    </xf>
    <xf numFmtId="0" fontId="21" fillId="8" borderId="0" xfId="0" applyFont="1" applyFill="1" applyAlignment="1">
      <alignment horizontal="left" vertical="center" wrapText="1"/>
    </xf>
    <xf numFmtId="0" fontId="22" fillId="9" borderId="0" xfId="0" applyFont="1" applyFill="1" applyAlignment="1">
      <alignment horizontal="left" vertical="center" wrapText="1"/>
    </xf>
    <xf numFmtId="0" fontId="3" fillId="0" borderId="0" xfId="0" applyFont="1"/>
    <xf numFmtId="0" fontId="0" fillId="0" borderId="0" xfId="0"/>
    <xf numFmtId="0" fontId="19" fillId="0" borderId="0" xfId="0" applyFont="1"/>
    <xf numFmtId="0" fontId="16" fillId="0" borderId="0" xfId="0" applyFont="1" applyAlignment="1">
      <alignment wrapText="1"/>
    </xf>
    <xf numFmtId="0" fontId="15" fillId="0" borderId="0" xfId="0" applyFont="1"/>
    <xf numFmtId="0" fontId="5" fillId="2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2" xfId="0" applyBorder="1"/>
    <xf numFmtId="0" fontId="9" fillId="4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6">
    <dxf>
      <fill>
        <patternFill patternType="solid">
          <fgColor rgb="FFF9FAFB"/>
          <bgColor rgb="FFF9FAFB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ill>
        <patternFill patternType="solid">
          <fgColor rgb="FFF9FAFB"/>
          <bgColor rgb="FFF9FAFB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4"/>
      <rgbColor rgb="FFF0F4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8E6C9"/>
      <rgbColor rgb="FFFFF3E0"/>
      <rgbColor rgb="FFA8C4E0"/>
      <rgbColor rgb="FFFF99CC"/>
      <rgbColor rgb="FFCC99FF"/>
      <rgbColor rgb="FFFFCDD2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C2E4A"/>
      <rgbColor rgb="FF3D8B7A"/>
      <rgbColor rgb="FF003300"/>
      <rgbColor rgb="FF333300"/>
      <rgbColor rgb="FF993300"/>
      <rgbColor rgb="FF993366"/>
      <rgbColor rgb="FF333399"/>
      <rgbColor rgb="FF2D374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190750" cy="5238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23850" cy="3238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23850" cy="3238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23850" cy="3238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E7090"/>
  </sheetPr>
  <dimension ref="B5:F16"/>
  <sheetViews>
    <sheetView showGridLines="0" workbookViewId="0">
      <selection activeCell="F10" sqref="F10"/>
    </sheetView>
  </sheetViews>
  <sheetFormatPr baseColWidth="10" defaultColWidth="8.83203125" defaultRowHeight="15"/>
  <cols>
    <col min="1" max="1" width="3" customWidth="1"/>
    <col min="2" max="2" width="34" customWidth="1"/>
    <col min="3" max="3" width="6" customWidth="1"/>
    <col min="4" max="4" width="34" customWidth="1"/>
    <col min="5" max="5" width="6" customWidth="1"/>
    <col min="6" max="6" width="34" customWidth="1"/>
    <col min="7" max="7" width="3" customWidth="1"/>
  </cols>
  <sheetData>
    <row r="5" spans="2:6" ht="21">
      <c r="B5" s="27" t="s">
        <v>98</v>
      </c>
      <c r="C5" s="24"/>
      <c r="D5" s="24"/>
      <c r="E5" s="24"/>
      <c r="F5" s="24"/>
    </row>
    <row r="6" spans="2:6">
      <c r="B6" s="26" t="s">
        <v>0</v>
      </c>
      <c r="C6" s="24"/>
      <c r="D6" s="24"/>
      <c r="E6" s="24"/>
      <c r="F6" s="24"/>
    </row>
    <row r="9" spans="2:6" ht="34" customHeight="1">
      <c r="B9" s="1" t="s">
        <v>1</v>
      </c>
      <c r="D9" s="1" t="s">
        <v>2</v>
      </c>
      <c r="F9" s="1" t="s">
        <v>3</v>
      </c>
    </row>
    <row r="10" spans="2:6" ht="46" customHeight="1">
      <c r="B10" s="2" t="s">
        <v>4</v>
      </c>
      <c r="D10" s="2" t="s">
        <v>5</v>
      </c>
      <c r="F10" s="2" t="s">
        <v>6</v>
      </c>
    </row>
    <row r="13" spans="2:6">
      <c r="B13" s="25" t="s">
        <v>7</v>
      </c>
      <c r="C13" s="24"/>
      <c r="D13" s="24"/>
      <c r="E13" s="24"/>
      <c r="F13" s="24"/>
    </row>
    <row r="16" spans="2:6">
      <c r="B16" s="23" t="s">
        <v>8</v>
      </c>
      <c r="C16" s="24"/>
      <c r="D16" s="24"/>
      <c r="E16" s="24"/>
      <c r="F16" s="24"/>
    </row>
  </sheetData>
  <mergeCells count="4">
    <mergeCell ref="B16:F16"/>
    <mergeCell ref="B13:F13"/>
    <mergeCell ref="B6:F6"/>
    <mergeCell ref="B5:F5"/>
  </mergeCells>
  <hyperlinks>
    <hyperlink ref="B9" location="'Instructions'!A1" display="1. Instructions" xr:uid="{00000000-0004-0000-0000-000000000000}"/>
    <hyperlink ref="D9" location="'Scenario A, Mr Green'!A1" display="2. Scenario A" xr:uid="{00000000-0004-0000-0000-000001000000}"/>
    <hyperlink ref="F9" location="'Scenario B, Ms Carter'!A1" display="3. Scenario B" xr:uid="{00000000-0004-0000-0000-000002000000}"/>
  </hyperlink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7085"/>
  </sheetPr>
  <dimension ref="A1:D29"/>
  <sheetViews>
    <sheetView showGridLines="0" topLeftCell="A10" zoomScaleNormal="100" workbookViewId="0">
      <selection activeCell="C26" sqref="C26:D26"/>
    </sheetView>
  </sheetViews>
  <sheetFormatPr baseColWidth="10" defaultColWidth="8.6640625" defaultRowHeight="31" customHeight="1"/>
  <cols>
    <col min="1" max="1" width="3" customWidth="1"/>
    <col min="2" max="2" width="38" customWidth="1"/>
    <col min="3" max="3" width="20" customWidth="1"/>
    <col min="4" max="4" width="24" customWidth="1"/>
    <col min="5" max="5" width="3" customWidth="1"/>
  </cols>
  <sheetData>
    <row r="1" spans="1:4" ht="31" customHeight="1">
      <c r="A1" s="3"/>
      <c r="B1" s="29" t="s">
        <v>9</v>
      </c>
      <c r="C1" s="24"/>
      <c r="D1" s="24"/>
    </row>
    <row r="2" spans="1:4" ht="31" customHeight="1">
      <c r="A2" s="3"/>
      <c r="B2" s="31" t="s">
        <v>10</v>
      </c>
      <c r="C2" s="32"/>
      <c r="D2" s="32"/>
    </row>
    <row r="3" spans="1:4" ht="15">
      <c r="A3" s="3"/>
      <c r="B3" s="3"/>
      <c r="C3" s="3"/>
      <c r="D3" s="3"/>
    </row>
    <row r="4" spans="1:4" ht="31" customHeight="1">
      <c r="A4" s="3"/>
      <c r="B4" s="30" t="s">
        <v>11</v>
      </c>
      <c r="C4" s="24"/>
      <c r="D4" s="24"/>
    </row>
    <row r="5" spans="1:4" ht="55" customHeight="1">
      <c r="A5" s="3"/>
      <c r="B5" s="4" t="s">
        <v>12</v>
      </c>
      <c r="C5" s="3"/>
      <c r="D5" s="3"/>
    </row>
    <row r="6" spans="1:4" ht="31" customHeight="1">
      <c r="A6" s="3"/>
      <c r="B6" s="4" t="s">
        <v>13</v>
      </c>
      <c r="C6" s="3"/>
      <c r="D6" s="3"/>
    </row>
    <row r="7" spans="1:4" ht="31" customHeight="1">
      <c r="A7" s="3"/>
      <c r="B7" s="4" t="s">
        <v>14</v>
      </c>
      <c r="C7" s="3"/>
      <c r="D7" s="3"/>
    </row>
    <row r="8" spans="1:4" ht="31" customHeight="1">
      <c r="A8" s="3"/>
      <c r="B8" s="4" t="s">
        <v>15</v>
      </c>
      <c r="C8" s="3"/>
      <c r="D8" s="3"/>
    </row>
    <row r="9" spans="1:4" ht="44" customHeight="1">
      <c r="A9" s="3"/>
      <c r="B9" s="4" t="s">
        <v>16</v>
      </c>
      <c r="C9" s="3"/>
      <c r="D9" s="3"/>
    </row>
    <row r="10" spans="1:4" ht="44" customHeight="1">
      <c r="A10" s="3"/>
      <c r="B10" s="4" t="s">
        <v>17</v>
      </c>
      <c r="C10" s="3"/>
      <c r="D10" s="3"/>
    </row>
    <row r="11" spans="1:4" ht="15">
      <c r="A11" s="3"/>
      <c r="B11" s="3"/>
      <c r="C11" s="3"/>
      <c r="D11" s="3"/>
    </row>
    <row r="12" spans="1:4" ht="31" customHeight="1">
      <c r="A12" s="3"/>
      <c r="B12" s="30" t="s">
        <v>18</v>
      </c>
      <c r="C12" s="24"/>
      <c r="D12" s="24"/>
    </row>
    <row r="13" spans="1:4" ht="31" customHeight="1">
      <c r="A13" s="3"/>
      <c r="B13" s="5" t="s">
        <v>19</v>
      </c>
      <c r="C13" s="5" t="s">
        <v>20</v>
      </c>
      <c r="D13" s="5" t="s">
        <v>21</v>
      </c>
    </row>
    <row r="14" spans="1:4" ht="31" customHeight="1">
      <c r="A14" s="3"/>
      <c r="B14" s="6" t="s">
        <v>22</v>
      </c>
      <c r="C14" s="7" t="s">
        <v>23</v>
      </c>
      <c r="D14" s="6" t="s">
        <v>24</v>
      </c>
    </row>
    <row r="15" spans="1:4" ht="31" customHeight="1">
      <c r="A15" s="3"/>
      <c r="B15" s="8" t="s">
        <v>25</v>
      </c>
      <c r="C15" s="9" t="s">
        <v>26</v>
      </c>
      <c r="D15" s="8" t="s">
        <v>27</v>
      </c>
    </row>
    <row r="16" spans="1:4" ht="31" customHeight="1">
      <c r="A16" s="3"/>
      <c r="B16" s="6" t="s">
        <v>28</v>
      </c>
      <c r="C16" s="7" t="s">
        <v>29</v>
      </c>
      <c r="D16" s="6" t="s">
        <v>30</v>
      </c>
    </row>
    <row r="17" spans="1:4" ht="31" customHeight="1">
      <c r="A17" s="3"/>
      <c r="B17" s="8" t="s">
        <v>31</v>
      </c>
      <c r="C17" s="9" t="s">
        <v>32</v>
      </c>
      <c r="D17" s="8" t="s">
        <v>33</v>
      </c>
    </row>
    <row r="18" spans="1:4" ht="31" customHeight="1">
      <c r="A18" s="3"/>
      <c r="B18" s="6" t="s">
        <v>34</v>
      </c>
      <c r="C18" s="7" t="s">
        <v>35</v>
      </c>
      <c r="D18" s="6" t="s">
        <v>36</v>
      </c>
    </row>
    <row r="19" spans="1:4" ht="31" customHeight="1">
      <c r="A19" s="3"/>
      <c r="B19" s="8" t="s">
        <v>37</v>
      </c>
      <c r="C19" s="9" t="s">
        <v>29</v>
      </c>
      <c r="D19" s="8" t="s">
        <v>38</v>
      </c>
    </row>
    <row r="20" spans="1:4" ht="31" customHeight="1">
      <c r="A20" s="3"/>
      <c r="B20" s="6" t="s">
        <v>39</v>
      </c>
      <c r="C20" s="7" t="s">
        <v>40</v>
      </c>
      <c r="D20" s="6" t="s">
        <v>41</v>
      </c>
    </row>
    <row r="21" spans="1:4" ht="31" customHeight="1">
      <c r="A21" s="3"/>
      <c r="B21" s="8" t="s">
        <v>42</v>
      </c>
      <c r="C21" s="9" t="s">
        <v>43</v>
      </c>
      <c r="D21" s="8" t="s">
        <v>44</v>
      </c>
    </row>
    <row r="22" spans="1:4" ht="31" customHeight="1">
      <c r="A22" s="3"/>
      <c r="B22" s="6" t="s">
        <v>45</v>
      </c>
      <c r="C22" s="7" t="s">
        <v>46</v>
      </c>
      <c r="D22" s="6" t="s">
        <v>47</v>
      </c>
    </row>
    <row r="23" spans="1:4" ht="31" customHeight="1">
      <c r="A23" s="3"/>
      <c r="B23" s="8" t="s">
        <v>48</v>
      </c>
      <c r="C23" s="9" t="s">
        <v>49</v>
      </c>
      <c r="D23" s="8" t="s">
        <v>50</v>
      </c>
    </row>
    <row r="24" spans="1:4" ht="15">
      <c r="A24" s="3"/>
      <c r="B24" s="3"/>
      <c r="C24" s="3"/>
      <c r="D24" s="3"/>
    </row>
    <row r="25" spans="1:4" ht="31" customHeight="1">
      <c r="A25" s="3"/>
      <c r="B25" s="30" t="s">
        <v>51</v>
      </c>
      <c r="C25" s="24"/>
      <c r="D25" s="24"/>
    </row>
    <row r="26" spans="1:4" ht="31" customHeight="1">
      <c r="A26" s="3"/>
      <c r="B26" s="10" t="s">
        <v>52</v>
      </c>
      <c r="C26" s="28" t="s">
        <v>53</v>
      </c>
      <c r="D26" s="24"/>
    </row>
    <row r="27" spans="1:4" ht="31" customHeight="1">
      <c r="A27" s="3"/>
      <c r="B27" s="20" t="s">
        <v>54</v>
      </c>
      <c r="C27" s="28" t="s">
        <v>55</v>
      </c>
      <c r="D27" s="24"/>
    </row>
    <row r="28" spans="1:4" ht="31" customHeight="1">
      <c r="A28" s="3"/>
      <c r="B28" s="21" t="s">
        <v>56</v>
      </c>
      <c r="C28" s="28" t="s">
        <v>57</v>
      </c>
      <c r="D28" s="24"/>
    </row>
    <row r="29" spans="1:4" ht="31" customHeight="1">
      <c r="A29" s="3"/>
      <c r="B29" s="22" t="s">
        <v>58</v>
      </c>
      <c r="C29" s="28" t="s">
        <v>59</v>
      </c>
      <c r="D29" s="24"/>
    </row>
  </sheetData>
  <mergeCells count="9">
    <mergeCell ref="C29:D29"/>
    <mergeCell ref="B1:D1"/>
    <mergeCell ref="C27:D27"/>
    <mergeCell ref="B4:D4"/>
    <mergeCell ref="C26:D26"/>
    <mergeCell ref="C28:D28"/>
    <mergeCell ref="B12:D12"/>
    <mergeCell ref="B25:D25"/>
    <mergeCell ref="B2:D2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zoomScaleNormal="100" workbookViewId="0"/>
  </sheetViews>
  <sheetFormatPr baseColWidth="10" defaultColWidth="8.6640625" defaultRowHeight="15"/>
  <sheetData>
    <row r="1" spans="1:3">
      <c r="A1" s="11" t="s">
        <v>60</v>
      </c>
      <c r="B1" s="3" t="s">
        <v>61</v>
      </c>
      <c r="C1" s="3" t="s">
        <v>62</v>
      </c>
    </row>
    <row r="2" spans="1:3">
      <c r="A2" s="3"/>
      <c r="B2" s="3">
        <v>46600</v>
      </c>
      <c r="C2" s="3">
        <v>165000</v>
      </c>
    </row>
    <row r="3" spans="1:3">
      <c r="A3" s="3"/>
      <c r="B3" s="3">
        <v>34030</v>
      </c>
      <c r="C3" s="3">
        <v>0</v>
      </c>
    </row>
    <row r="4" spans="1:3">
      <c r="A4" s="3"/>
      <c r="B4" s="3">
        <v>6806</v>
      </c>
      <c r="C4" s="3">
        <v>165000</v>
      </c>
    </row>
    <row r="5" spans="1:3">
      <c r="A5" s="3"/>
      <c r="B5" s="3">
        <v>6806</v>
      </c>
      <c r="C5" s="3">
        <v>7540</v>
      </c>
    </row>
    <row r="6" spans="1:3">
      <c r="A6" s="3"/>
      <c r="B6" s="3"/>
      <c r="C6" s="3">
        <v>34976</v>
      </c>
    </row>
    <row r="7" spans="1:3">
      <c r="A7" s="3"/>
      <c r="B7" s="3"/>
      <c r="C7" s="3">
        <v>17937</v>
      </c>
    </row>
    <row r="8" spans="1:3">
      <c r="A8" s="3"/>
      <c r="B8" s="3"/>
      <c r="C8" s="3">
        <v>60453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E7090"/>
  </sheetPr>
  <dimension ref="A1:E24"/>
  <sheetViews>
    <sheetView showGridLines="0" zoomScaleNormal="100" workbookViewId="0">
      <selection activeCell="F10" sqref="F10"/>
    </sheetView>
  </sheetViews>
  <sheetFormatPr baseColWidth="10" defaultColWidth="8.6640625" defaultRowHeight="15"/>
  <cols>
    <col min="1" max="1" width="3" customWidth="1"/>
    <col min="2" max="2" width="42" customWidth="1"/>
    <col min="3" max="4" width="18" customWidth="1"/>
    <col min="5" max="5" width="36" customWidth="1"/>
    <col min="6" max="6" width="3" customWidth="1"/>
  </cols>
  <sheetData>
    <row r="1" spans="1:5" ht="15" customHeight="1">
      <c r="A1" s="3"/>
      <c r="B1" s="33" t="s">
        <v>63</v>
      </c>
      <c r="C1" s="24"/>
      <c r="D1" s="24"/>
      <c r="E1" s="24"/>
    </row>
    <row r="2" spans="1:5" ht="15" customHeight="1">
      <c r="A2" s="3"/>
      <c r="B2" s="31" t="s">
        <v>64</v>
      </c>
      <c r="C2" s="32"/>
      <c r="D2" s="32"/>
      <c r="E2" s="32"/>
    </row>
    <row r="3" spans="1:5">
      <c r="A3" s="3"/>
      <c r="B3" s="3"/>
      <c r="C3" s="3"/>
      <c r="D3" s="3"/>
      <c r="E3" s="3"/>
    </row>
    <row r="4" spans="1:5" ht="15" customHeight="1">
      <c r="A4" s="3"/>
      <c r="B4" s="30" t="s">
        <v>65</v>
      </c>
      <c r="C4" s="24"/>
      <c r="D4" s="24"/>
      <c r="E4" s="24"/>
    </row>
    <row r="5" spans="1:5" ht="18" customHeight="1">
      <c r="A5" s="3"/>
      <c r="B5" s="4" t="s">
        <v>98</v>
      </c>
      <c r="C5" s="3"/>
      <c r="D5" s="12" t="s">
        <v>66</v>
      </c>
      <c r="E5" s="3"/>
    </row>
    <row r="6" spans="1:5" ht="18" customHeight="1">
      <c r="A6" s="3"/>
      <c r="B6" s="4" t="s">
        <v>67</v>
      </c>
      <c r="C6" s="3"/>
      <c r="D6" s="12" t="s">
        <v>68</v>
      </c>
      <c r="E6" s="3"/>
    </row>
    <row r="7" spans="1:5">
      <c r="A7" s="3"/>
      <c r="B7" s="3"/>
      <c r="C7" s="3"/>
      <c r="D7" s="3"/>
      <c r="E7" s="3"/>
    </row>
    <row r="8" spans="1:5">
      <c r="A8" s="3"/>
      <c r="B8" s="3"/>
      <c r="C8" s="3"/>
      <c r="D8" s="3"/>
      <c r="E8" s="3"/>
    </row>
    <row r="9" spans="1:5" ht="19.5" customHeight="1">
      <c r="A9" s="3"/>
      <c r="B9" s="13" t="s">
        <v>69</v>
      </c>
      <c r="C9" s="13" t="s">
        <v>70</v>
      </c>
      <c r="D9" s="13" t="s">
        <v>71</v>
      </c>
      <c r="E9" s="13" t="s">
        <v>72</v>
      </c>
    </row>
    <row r="10" spans="1:5" ht="18" customHeight="1">
      <c r="A10" s="3"/>
      <c r="B10" s="34" t="s">
        <v>73</v>
      </c>
      <c r="C10" s="24"/>
      <c r="D10" s="24"/>
      <c r="E10" s="24"/>
    </row>
    <row r="11" spans="1:5" ht="18" customHeight="1">
      <c r="A11" s="3"/>
      <c r="B11" s="4" t="s">
        <v>74</v>
      </c>
      <c r="C11" s="3"/>
      <c r="D11" s="14">
        <v>47500</v>
      </c>
      <c r="E11" s="3"/>
    </row>
    <row r="12" spans="1:5" ht="18" customHeight="1">
      <c r="A12" s="3"/>
      <c r="B12" s="4" t="s">
        <v>75</v>
      </c>
      <c r="C12" s="3"/>
      <c r="D12" s="14">
        <v>-900</v>
      </c>
      <c r="E12" s="3"/>
    </row>
    <row r="13" spans="1:5" ht="33" customHeight="1">
      <c r="A13" s="3"/>
      <c r="B13" s="4" t="s">
        <v>76</v>
      </c>
      <c r="C13" s="15">
        <f>SUM(D11:D12)</f>
        <v>46600</v>
      </c>
      <c r="D13" s="3"/>
      <c r="E13" s="4" t="str">
        <f>IF(C13="","Enter your answer →",IF(ABS(C13-Answers!B2)&lt;=0.5,"✓ Correct! £" &amp; TEXT(C13,"#,##0"),"✗ Not quite. Hint: Net income = Trading income minus deductible payment. 47,500 − 900 = ?"))</f>
        <v>✓ Correct! £46,600</v>
      </c>
    </row>
    <row r="14" spans="1:5" ht="43" customHeight="1">
      <c r="A14" s="3"/>
      <c r="B14" s="3"/>
      <c r="C14" s="3"/>
      <c r="D14" s="3"/>
      <c r="E14" s="3"/>
    </row>
    <row r="15" spans="1:5" ht="18" customHeight="1">
      <c r="A15" s="3"/>
      <c r="B15" s="34" t="s">
        <v>77</v>
      </c>
      <c r="C15" s="24"/>
      <c r="D15" s="24"/>
      <c r="E15" s="24"/>
    </row>
    <row r="16" spans="1:5" ht="18" customHeight="1">
      <c r="A16" s="3"/>
      <c r="B16" s="4" t="s">
        <v>78</v>
      </c>
      <c r="C16" s="3"/>
      <c r="D16" s="14">
        <v>46600</v>
      </c>
      <c r="E16" s="3"/>
    </row>
    <row r="17" spans="1:5" ht="18" customHeight="1">
      <c r="A17" s="3"/>
      <c r="B17" s="4" t="s">
        <v>79</v>
      </c>
      <c r="C17" s="3"/>
      <c r="D17" s="14">
        <v>-12570</v>
      </c>
      <c r="E17" s="3"/>
    </row>
    <row r="18" spans="1:5" ht="18" customHeight="1">
      <c r="A18" s="3"/>
      <c r="B18" s="4" t="s">
        <v>80</v>
      </c>
      <c r="C18" s="15">
        <f>SUM(D16:D17)</f>
        <v>34030</v>
      </c>
      <c r="D18" s="3"/>
      <c r="E18" s="4" t="str">
        <f>IF(C18="","Enter your answer →",IF(ABS(C18-Answers!B3)&lt;=0.5,"✓ Correct! £" &amp; TEXT(C18,"#,##0"),"✗ Not quite. Hint: Taxable income = Net income minus personal allowance. 46,600 − 12,570 = ?"))</f>
        <v>✓ Correct! £34,030</v>
      </c>
    </row>
    <row r="19" spans="1:5" ht="18" customHeight="1">
      <c r="A19" s="3"/>
      <c r="B19" s="3"/>
      <c r="C19" s="3"/>
      <c r="D19" s="3"/>
      <c r="E19" s="3"/>
    </row>
    <row r="20" spans="1:5" ht="18" customHeight="1">
      <c r="A20" s="3"/>
      <c r="B20" s="34" t="s">
        <v>81</v>
      </c>
      <c r="C20" s="24"/>
      <c r="D20" s="24"/>
      <c r="E20" s="24"/>
    </row>
    <row r="21" spans="1:5" ht="18" customHeight="1">
      <c r="A21" s="3"/>
      <c r="B21" s="4" t="s">
        <v>82</v>
      </c>
      <c r="C21" s="15">
        <f>C18*20%</f>
        <v>6806</v>
      </c>
      <c r="D21" s="3"/>
      <c r="E21" s="4" t="str">
        <f>IF(C21="","Enter your answer →",IF(ABS(C21-Answers!B4)&lt;=0.5,"✓ Correct! £" &amp; TEXT(C21,"#,##0"),"✗ Not quite. Hint: All taxable income (34,030) falls below the basic rate limit of 37,700. Multiply 34,030 × 20% = ?"))</f>
        <v>✓ Correct! £6,806</v>
      </c>
    </row>
    <row r="22" spans="1:5" ht="18" customHeight="1">
      <c r="A22" s="3"/>
      <c r="B22" s="16" t="s">
        <v>83</v>
      </c>
      <c r="C22" s="17"/>
      <c r="D22" s="18"/>
      <c r="E22" s="4" t="str">
        <f>IF(C22="","Enter your answer →",IF(ABS(C22-Answers!B5)&lt;=0.5,"✓ Correct! £" &amp; TEXT(C22,"#,##0"),"✗ Not quite. Hint: The total tax equals the basic rate tax calculated above. There is only one band in play here."))</f>
        <v>Enter your answer →</v>
      </c>
    </row>
    <row r="23" spans="1:5">
      <c r="A23" s="3"/>
      <c r="B23" s="3"/>
      <c r="C23" s="3"/>
      <c r="D23" s="3"/>
      <c r="E23" s="3"/>
    </row>
    <row r="24" spans="1:5" ht="31" customHeight="1">
      <c r="A24" s="3"/>
      <c r="B24" s="19" t="s">
        <v>84</v>
      </c>
      <c r="C24" s="3"/>
      <c r="D24" s="3"/>
      <c r="E24" s="3"/>
    </row>
  </sheetData>
  <mergeCells count="6">
    <mergeCell ref="B1:E1"/>
    <mergeCell ref="B4:E4"/>
    <mergeCell ref="B15:E15"/>
    <mergeCell ref="B2:E2"/>
    <mergeCell ref="B20:E20"/>
    <mergeCell ref="B10:E10"/>
  </mergeCells>
  <conditionalFormatting sqref="E13:E22">
    <cfRule type="expression" dxfId="5" priority="1">
      <formula>LEFT(E13,1)="✓"</formula>
    </cfRule>
    <cfRule type="expression" dxfId="4" priority="2">
      <formula>LEFT(E13,1)="✗"</formula>
    </cfRule>
    <cfRule type="expression" dxfId="3" priority="3">
      <formula>LEFT(E13,1)="E"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E7090"/>
  </sheetPr>
  <dimension ref="A1:E26"/>
  <sheetViews>
    <sheetView showGridLines="0" tabSelected="1" zoomScaleNormal="100" workbookViewId="0">
      <selection activeCell="E37" sqref="E37"/>
    </sheetView>
  </sheetViews>
  <sheetFormatPr baseColWidth="10" defaultColWidth="8.6640625" defaultRowHeight="15"/>
  <cols>
    <col min="1" max="1" width="3" customWidth="1"/>
    <col min="2" max="2" width="42" customWidth="1"/>
    <col min="3" max="4" width="18" customWidth="1"/>
    <col min="5" max="5" width="36" customWidth="1"/>
    <col min="6" max="6" width="3" customWidth="1"/>
  </cols>
  <sheetData>
    <row r="1" spans="1:5" ht="15" customHeight="1">
      <c r="A1" s="3"/>
      <c r="B1" s="33" t="s">
        <v>63</v>
      </c>
      <c r="C1" s="24"/>
      <c r="D1" s="24"/>
      <c r="E1" s="24"/>
    </row>
    <row r="2" spans="1:5" ht="15" customHeight="1">
      <c r="A2" s="3"/>
      <c r="B2" s="31" t="s">
        <v>85</v>
      </c>
      <c r="C2" s="32"/>
      <c r="D2" s="32"/>
      <c r="E2" s="32"/>
    </row>
    <row r="3" spans="1:5">
      <c r="A3" s="3"/>
      <c r="B3" s="3"/>
      <c r="C3" s="3"/>
      <c r="D3" s="3"/>
      <c r="E3" s="3"/>
    </row>
    <row r="4" spans="1:5" ht="15" customHeight="1">
      <c r="A4" s="3"/>
      <c r="B4" s="30" t="s">
        <v>65</v>
      </c>
      <c r="C4" s="24"/>
      <c r="D4" s="24"/>
      <c r="E4" s="24"/>
    </row>
    <row r="5" spans="1:5" ht="18" customHeight="1">
      <c r="A5" s="3"/>
      <c r="B5" s="4" t="s">
        <v>86</v>
      </c>
      <c r="C5" s="3"/>
      <c r="D5" s="12" t="s">
        <v>87</v>
      </c>
      <c r="E5" s="3"/>
    </row>
    <row r="6" spans="1:5" ht="18" customHeight="1">
      <c r="A6" s="3"/>
      <c r="B6" s="4" t="s">
        <v>88</v>
      </c>
      <c r="C6" s="3"/>
      <c r="D6" s="12" t="s">
        <v>89</v>
      </c>
      <c r="E6" s="3"/>
    </row>
    <row r="7" spans="1:5" ht="44" customHeight="1">
      <c r="A7" s="3"/>
      <c r="B7" s="4" t="s">
        <v>90</v>
      </c>
      <c r="C7" s="3"/>
      <c r="D7" s="12"/>
      <c r="E7" s="3"/>
    </row>
    <row r="8" spans="1:5">
      <c r="A8" s="3"/>
      <c r="B8" s="3"/>
      <c r="C8" s="3"/>
      <c r="D8" s="3"/>
      <c r="E8" s="3"/>
    </row>
    <row r="9" spans="1:5">
      <c r="A9" s="3"/>
      <c r="B9" s="3"/>
      <c r="C9" s="3"/>
      <c r="D9" s="3"/>
      <c r="E9" s="3"/>
    </row>
    <row r="10" spans="1:5" ht="19.5" customHeight="1">
      <c r="A10" s="3"/>
      <c r="B10" s="13" t="s">
        <v>69</v>
      </c>
      <c r="C10" s="13" t="s">
        <v>70</v>
      </c>
      <c r="D10" s="13" t="s">
        <v>71</v>
      </c>
      <c r="E10" s="13" t="s">
        <v>72</v>
      </c>
    </row>
    <row r="11" spans="1:5" ht="18" customHeight="1">
      <c r="A11" s="3"/>
      <c r="B11" s="34" t="s">
        <v>73</v>
      </c>
      <c r="C11" s="24"/>
      <c r="D11" s="24"/>
      <c r="E11" s="24"/>
    </row>
    <row r="12" spans="1:5" ht="18" customHeight="1">
      <c r="A12" s="3"/>
      <c r="B12" s="4" t="s">
        <v>74</v>
      </c>
      <c r="C12" s="3"/>
      <c r="D12" s="14">
        <v>165000</v>
      </c>
      <c r="E12" s="3"/>
    </row>
    <row r="13" spans="1:5" ht="18" customHeight="1">
      <c r="A13" s="3"/>
      <c r="B13" s="4" t="s">
        <v>91</v>
      </c>
      <c r="C13" s="3"/>
      <c r="D13" s="14">
        <v>0</v>
      </c>
      <c r="E13" s="3"/>
    </row>
    <row r="14" spans="1:5" ht="18" customHeight="1">
      <c r="A14" s="3"/>
      <c r="B14" s="4" t="s">
        <v>76</v>
      </c>
      <c r="C14" s="15">
        <v>165000</v>
      </c>
      <c r="D14" s="3"/>
      <c r="E14" s="4" t="str">
        <f>IF(C14="","Enter your answer →",IF(ABS(C14-Answers!C2)&lt;=0.5,"✓ Correct! £" &amp; TEXT(C14,"#,##0"),"✗ Not quite. Hint: Net income = Trading income minus deductible payments. With no deductible payments, net income equals trading income."))</f>
        <v>✓ Correct! £165,000</v>
      </c>
    </row>
    <row r="15" spans="1:5" ht="18" customHeight="1">
      <c r="A15" s="3"/>
      <c r="B15" s="3"/>
      <c r="C15" s="3"/>
      <c r="D15" s="3"/>
      <c r="E15" s="3"/>
    </row>
    <row r="16" spans="1:5" ht="18" customHeight="1">
      <c r="A16" s="3"/>
      <c r="B16" s="34" t="s">
        <v>92</v>
      </c>
      <c r="C16" s="24"/>
      <c r="D16" s="24"/>
      <c r="E16" s="24"/>
    </row>
    <row r="17" spans="1:5" ht="32" customHeight="1">
      <c r="A17" s="3"/>
      <c r="B17" s="4" t="s">
        <v>93</v>
      </c>
      <c r="C17" s="15"/>
      <c r="D17" s="3"/>
      <c r="E17" s="4" t="str">
        <f>IF(C17="","Enter your answer →",IF(ABS(C17-Answers!C3)&lt;=0.5,"✓ Correct! £" &amp; TEXT(C17,"#,##0"),"✗ Not quite. Hint: PA starts at 12,570. Income exceeds 125,140, so the full PA is withdrawn. Reduction = ½ × (165,000 − 100,000) = 32,500. Since 32,500 &gt; 12,570, PA is reduced to nil (cannot go below zero). Enter 0."))</f>
        <v>Enter your answer →</v>
      </c>
    </row>
    <row r="18" spans="1:5" ht="18" customHeight="1">
      <c r="A18" s="3"/>
      <c r="B18" s="4" t="s">
        <v>80</v>
      </c>
      <c r="C18" s="15"/>
      <c r="D18" s="3"/>
      <c r="E18" s="4" t="str">
        <f>IF(C18="","Enter your answer →",IF(ABS(C18-Answers!C4)&lt;=0.5,"✓ Correct! £" &amp; TEXT(C18,"#,##0"),"✗ Not quite. Hint: Taxable income = Net income minus personal allowance. 165,000 − 0 = ?"))</f>
        <v>Enter your answer →</v>
      </c>
    </row>
    <row r="19" spans="1:5" ht="18" customHeight="1">
      <c r="A19" s="3"/>
      <c r="B19" s="3"/>
      <c r="C19" s="3"/>
      <c r="D19" s="3"/>
      <c r="E19" s="3"/>
    </row>
    <row r="20" spans="1:5" ht="18" customHeight="1">
      <c r="A20" s="3"/>
      <c r="B20" s="34" t="s">
        <v>94</v>
      </c>
      <c r="C20" s="24"/>
      <c r="D20" s="24"/>
      <c r="E20" s="24"/>
    </row>
    <row r="21" spans="1:5" ht="18" customHeight="1">
      <c r="A21" s="3"/>
      <c r="B21" s="4" t="s">
        <v>95</v>
      </c>
      <c r="C21" s="15"/>
      <c r="D21" s="3"/>
      <c r="E21" s="4" t="str">
        <f>IF(C21="","Enter your answer →",IF(ABS(C21-Answers!C5)&lt;=0.5,"✓ Correct! £" &amp; TEXT(C21,"#,##0"),"✗ Not quite. Hint: Multiply the basic rate band limit by 20%. 37,700 × 0.20 = ?"))</f>
        <v>Enter your answer →</v>
      </c>
    </row>
    <row r="22" spans="1:5" ht="18" customHeight="1">
      <c r="A22" s="3"/>
      <c r="B22" s="4" t="s">
        <v>96</v>
      </c>
      <c r="C22" s="15"/>
      <c r="D22" s="3"/>
      <c r="E22" s="4" t="str">
        <f>IF(C22="","Enter your answer →",IF(ABS(C22-Answers!C6)&lt;=0.5,"✓ Correct! £" &amp; TEXT(C22,"#,##0"),"✗ Not quite. Hint: The higher rate band covers £37,701 to £125,140, a width of 87,440. Multiply 87,440 × 40% = ?"))</f>
        <v>Enter your answer →</v>
      </c>
    </row>
    <row r="23" spans="1:5" ht="18" customHeight="1">
      <c r="A23" s="3"/>
      <c r="B23" s="4" t="s">
        <v>97</v>
      </c>
      <c r="C23" s="15"/>
      <c r="D23" s="3"/>
      <c r="E23" s="4" t="str">
        <f>IF(C23="","Enter your answer →",IF(ABS(C23-Answers!C7)&lt;=0.5,"✓ Correct! £" &amp; TEXT(C23,"#,##0"),"✗ Not quite. Hint: Income above 125,140: 165,000 − 125,140 = 39,860. Multiply 39,860 × 45% = ?"))</f>
        <v>Enter your answer →</v>
      </c>
    </row>
    <row r="24" spans="1:5" ht="18" customHeight="1">
      <c r="A24" s="3"/>
      <c r="B24" s="16" t="s">
        <v>83</v>
      </c>
      <c r="C24" s="17"/>
      <c r="D24" s="18"/>
      <c r="E24" s="4" t="str">
        <f>IF(C24="","Enter your answer →",IF(ABS(C24-Answers!C8)&lt;=0.5,"✓ Correct! £" &amp; TEXT(C24,"#,##0"),"✗ Not quite. Hint: Add the three tax bands together: 7,540 + 34,976 + 17,937 = ?"))</f>
        <v>Enter your answer →</v>
      </c>
    </row>
    <row r="25" spans="1:5">
      <c r="A25" s="3"/>
      <c r="B25" s="3"/>
      <c r="C25" s="3"/>
      <c r="D25" s="3"/>
      <c r="E25" s="3"/>
    </row>
    <row r="26" spans="1:5" ht="18" customHeight="1">
      <c r="A26" s="3"/>
      <c r="B26" s="19" t="s">
        <v>84</v>
      </c>
      <c r="C26" s="3"/>
      <c r="D26" s="3"/>
      <c r="E26" s="3"/>
    </row>
  </sheetData>
  <mergeCells count="6">
    <mergeCell ref="B20:E20"/>
    <mergeCell ref="B1:E1"/>
    <mergeCell ref="B4:E4"/>
    <mergeCell ref="B16:E16"/>
    <mergeCell ref="B11:E11"/>
    <mergeCell ref="B2:E2"/>
  </mergeCells>
  <conditionalFormatting sqref="E14:E24">
    <cfRule type="expression" dxfId="2" priority="1">
      <formula>LEFT(E14,1)="✓"</formula>
    </cfRule>
    <cfRule type="expression" dxfId="1" priority="2">
      <formula>LEFT(E14,1)="✗"</formula>
    </cfRule>
    <cfRule type="expression" dxfId="0" priority="3">
      <formula>LEFT(E14,1)="E"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Instructions</vt:lpstr>
      <vt:lpstr>Answers</vt:lpstr>
      <vt:lpstr>Scenario A, Mr Green</vt:lpstr>
      <vt:lpstr>Scenario B, Ms Carter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Zazentax</dc:creator>
  <cp:keywords/>
  <dc:description/>
  <cp:lastModifiedBy>Gerda Teiserskyte</cp:lastModifiedBy>
  <cp:revision>0</cp:revision>
  <dcterms:created xsi:type="dcterms:W3CDTF">2026-06-13T12:25:17Z</dcterms:created>
  <dcterms:modified xsi:type="dcterms:W3CDTF">2026-07-29T18:01:07Z</dcterms:modified>
  <cp:category/>
  <dc:language>en-US</dc:language>
</cp:coreProperties>
</file>