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Forecast" sheetId="2" state="visible" r:id="rId2"/>
    <sheet xmlns:r="http://schemas.openxmlformats.org/officeDocument/2006/relationships" name="Chart" sheetId="3" state="visible" r:id="rId3"/>
  </sheets>
  <definedNames/>
  <calcPr calcId="124519" fullCalcOnLoad="1"/>
</workbook>
</file>

<file path=xl/styles.xml><?xml version="1.0" encoding="utf-8"?>
<styleSheet xmlns="http://schemas.openxmlformats.org/spreadsheetml/2006/main">
  <numFmts count="1">
    <numFmt numFmtId="164" formatCode="£#,##0.0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b val="1"/>
      <color rgb="001F2A37"/>
      <sz val="20"/>
    </font>
    <font>
      <name val="Calibri"/>
      <i val="1"/>
      <color rgb="006B7280"/>
      <sz val="9"/>
    </font>
  </fonts>
  <fills count="5">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23">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pivotButton="0" quotePrefix="0" xfId="0"/>
    <xf numFmtId="0" fontId="0" fillId="2" borderId="0" pivotButton="0" quotePrefix="0" xfId="0"/>
    <xf numFmtId="0" fontId="7" fillId="0" borderId="0" pivotButton="0" quotePrefix="0" xfId="0"/>
    <xf numFmtId="164" fontId="8" fillId="3" borderId="1" pivotButton="0" quotePrefix="0" xfId="0"/>
    <xf numFmtId="0" fontId="3" fillId="0" borderId="0" applyAlignment="1" pivotButton="0" quotePrefix="0" xfId="0">
      <alignment vertical="center" wrapText="1"/>
    </xf>
    <xf numFmtId="3" fontId="8" fillId="3" borderId="1" pivotButton="0" quotePrefix="0" xfId="0"/>
    <xf numFmtId="0" fontId="6" fillId="2" borderId="0" applyAlignment="1" pivotButton="0" quotePrefix="0" xfId="0">
      <alignment horizontal="center"/>
    </xf>
    <xf numFmtId="0" fontId="8" fillId="4" borderId="1" pivotButton="0" quotePrefix="0" xfId="0"/>
    <xf numFmtId="164" fontId="8" fillId="4" borderId="1" pivotButton="0" quotePrefix="0" xfId="0"/>
    <xf numFmtId="0" fontId="7" fillId="4" borderId="1" pivotButton="0" quotePrefix="0" xfId="0"/>
    <xf numFmtId="164" fontId="7" fillId="4" borderId="1" pivotButton="0" quotePrefix="0" xfId="0"/>
    <xf numFmtId="0" fontId="7" fillId="3" borderId="1" pivotButton="0" quotePrefix="0" xfId="0"/>
    <xf numFmtId="164" fontId="7" fillId="3" borderId="1" pivotButton="0" quotePrefix="0" xfId="0"/>
    <xf numFmtId="0" fontId="8" fillId="0" borderId="0" pivotButton="0" quotePrefix="0" xfId="0"/>
    <xf numFmtId="164" fontId="9" fillId="4" borderId="1" pivotButton="0" quotePrefix="0" xfId="0"/>
    <xf numFmtId="3" fontId="8" fillId="4" borderId="1" pivotButton="0" quotePrefix="0" xfId="0"/>
    <xf numFmtId="0" fontId="10" fillId="0" borderId="0" pivotButton="0" quotePrefix="0" xfId="0"/>
  </cellXfs>
  <cellStyles count="1">
    <cellStyle name="Normal" xfId="0" builtinId="0" hidden="0"/>
  </cellStyles>
  <dxfs count="3">
    <dxf>
      <fill>
        <patternFill patternType="solid">
          <fgColor rgb="00FAE9EB"/>
        </patternFill>
      </fill>
    </dxf>
    <dxf>
      <fill>
        <patternFill patternType="solid">
          <fgColor rgb="00FAF0E2"/>
        </patternFill>
      </fill>
    </dxf>
    <dxf>
      <fill>
        <patternFill patternType="solid">
          <fgColor rgb="00E6F2E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Closing cash balance by week</a:t>
            </a:r>
          </a:p>
        </rich>
      </tx>
    </title>
    <plotArea>
      <lineChart>
        <grouping val="standard"/>
        <ser>
          <idx val="0"/>
          <order val="0"/>
          <spPr>
            <a:ln xmlns:a="http://schemas.openxmlformats.org/drawingml/2006/main">
              <a:prstDash val="solid"/>
            </a:ln>
          </spPr>
          <marker>
            <symbol val="none"/>
            <spPr>
              <a:ln xmlns:a="http://schemas.openxmlformats.org/drawingml/2006/main">
                <a:prstDash val="solid"/>
              </a:ln>
            </spPr>
          </marker>
          <cat>
            <numRef>
              <f>'Forecast'!$B$9:$N$9</f>
            </numRef>
          </cat>
          <val>
            <numRef>
              <f>'Forecast'!$B$21:$N$21</f>
            </numRef>
          </val>
        </ser>
        <axId val="10"/>
        <axId val="100"/>
      </lineChart>
      <catAx>
        <axId val="10"/>
        <scaling>
          <orientation val="minMax"/>
        </scaling>
        <axPos val="l"/>
        <title>
          <tx>
            <rich>
              <a:bodyPr xmlns:a="http://schemas.openxmlformats.org/drawingml/2006/main"/>
              <a:p xmlns:a="http://schemas.openxmlformats.org/drawingml/2006/main">
                <a:pPr>
                  <a:defRPr/>
                </a:pPr>
                <a:r>
                  <a:t>Week</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s>
</file>

<file path=xl/drawings/drawing1.xml><?xml version="1.0" encoding="utf-8"?>
<wsDr xmlns="http://schemas.openxmlformats.org/drawingml/2006/spreadsheetDrawing">
  <oneCellAnchor>
    <from>
      <col>0</col>
      <colOff>0</colOff>
      <row>4</row>
      <rowOff>0</rowOff>
    </from>
    <ext cx="10080000" cy="36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F36"/>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13-Week Cash Flow Forecast</t>
        </is>
      </c>
    </row>
    <row r="3">
      <c r="A3" s="3" t="inlineStr">
        <is>
          <t>Built on the settlement cycle, because that is what actually governs when Amazon money arrives.</t>
        </is>
      </c>
    </row>
    <row r="5">
      <c r="B5" s="4" t="inlineStr">
        <is>
          <t>Why a weekly average is the wrong shape</t>
        </is>
      </c>
    </row>
    <row r="6" ht="45" customHeight="1">
      <c r="B6" s="5" t="inlineStr">
        <is>
          <t>Most cash flow forecasts spread income evenly across the weeks. On Amazon that is wrong by construction: settlements land every fourteen days, so half your weeks have no income in them at all.</t>
        </is>
      </c>
    </row>
    <row r="8" ht="45" customHeight="1">
      <c r="B8" s="5" t="inlineStr">
        <is>
          <t>It matters because the bills do not follow the same rhythm. A VAT payment or a stock order that lands in a settlement week is comfortable. The same payment a week later, on the same annual numbers, can be the week you cannot pay it.</t>
        </is>
      </c>
    </row>
    <row r="10">
      <c r="B10" s="4" t="inlineStr">
        <is>
          <t>What the example shows</t>
        </is>
      </c>
    </row>
    <row r="11" ht="60" customHeight="1">
      <c r="B11" s="5" t="inlineStr">
        <is>
          <t>It opens on a business that is profitable and still gets tight. The lowest week is week eight, which has a VAT payment in it and no settlement, and the balance drops to under twelve thousand from a high of thirty-one two weeks earlier. Nothing went wrong. The bills simply landed in the gaps.</t>
        </is>
      </c>
    </row>
    <row r="13">
      <c r="B13" s="4" t="inlineStr">
        <is>
          <t>The only number that matters</t>
        </is>
      </c>
    </row>
    <row r="14" ht="45" customHeight="1">
      <c r="B14" s="5" t="inlineStr">
        <is>
          <t>The lowest closing balance, and the week it happens. Everything else on the sheet exists to produce those two facts. If the lowest week is comfortably positive you have nothing to do; if it is not, you know exactly which week to move something out of.</t>
        </is>
      </c>
    </row>
    <row r="16">
      <c r="B16" s="4" t="inlineStr">
        <is>
          <t>The four things that go wrong</t>
        </is>
      </c>
    </row>
    <row r="17" ht="30" customHeight="1">
      <c r="B17" s="5" t="inlineStr">
        <is>
          <t>1.  A stock order landing in a non-settlement week. Moving it seven days either way is free and often enough.</t>
        </is>
      </c>
    </row>
    <row r="19" ht="30" customHeight="1">
      <c r="B19" s="5" t="inlineStr">
        <is>
          <t>2.  The VAT quarter. It is a large single payment on a date you have known for three months and it still surprises people.</t>
        </is>
      </c>
    </row>
    <row r="21" ht="30" customHeight="1">
      <c r="B21" s="5" t="inlineStr">
        <is>
          <t>3.  Advertising billed to a card rather than taken from the settlement. If Amazon deducts it, it is already inside the deposit and must not be counted twice.</t>
        </is>
      </c>
    </row>
    <row r="23" ht="30" customHeight="1">
      <c r="B23" s="5" t="inlineStr">
        <is>
          <t>4.  A reserve increase. It reduces the deposit without appearing as a cost anywhere, so a settlement comes in lighter than forecast for no visible reason.</t>
        </is>
      </c>
    </row>
    <row r="25">
      <c r="B25" s="4" t="inlineStr">
        <is>
          <t>How to use it</t>
        </is>
      </c>
    </row>
    <row r="26" ht="30" customHeight="1">
      <c r="B26" s="5" t="inlineStr">
        <is>
          <t>1.  Set the opening balance, the settlement amount and which week the next settlement lands in.</t>
        </is>
      </c>
    </row>
    <row r="28" ht="15" customHeight="1">
      <c r="B28" s="5" t="inlineStr">
        <is>
          <t>2.  Put your stock orders, VAT and anything else lumpy in the weeks they actually fall.</t>
        </is>
      </c>
    </row>
    <row r="30" ht="15" customHeight="1">
      <c r="B30" s="5" t="inlineStr">
        <is>
          <t>3.  Read the lowest week. Then try moving one payment and read it again.</t>
        </is>
      </c>
    </row>
    <row r="32">
      <c r="B32" s="4" t="inlineStr">
        <is>
          <t>What it deliberately does not do</t>
        </is>
      </c>
    </row>
    <row r="33" ht="45" customHeight="1">
      <c r="B33" s="5" t="inlineStr">
        <is>
          <t>It does not forecast sales. Thirteen weeks is short enough that your recent settlement is a better estimate than any model, and a forecast that guesses at revenue growth mostly measures your optimism.</t>
        </is>
      </c>
    </row>
    <row r="35">
      <c r="B35" s="4" t="inlineStr">
        <is>
          <t>General information</t>
        </is>
      </c>
    </row>
    <row r="36" ht="15" customHeight="1">
      <c r="B36" s="5" t="inlineStr">
        <is>
          <t>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N32"/>
  <sheetViews>
    <sheetView showGridLines="0" workbookViewId="0">
      <selection activeCell="A1" sqref="A1"/>
    </sheetView>
  </sheetViews>
  <sheetFormatPr baseColWidth="8" defaultRowHeight="15"/>
  <cols>
    <col width="32"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s>
  <sheetData>
    <row r="1">
      <c r="A1" s="1" t="inlineStr">
        <is>
          <t>ZAZEN TAX</t>
        </is>
      </c>
    </row>
    <row r="2">
      <c r="A2" s="2" t="inlineStr">
        <is>
          <t>Thirteen weeks</t>
        </is>
      </c>
    </row>
    <row r="4" ht="19" customHeight="1">
      <c r="A4" s="6" t="inlineStr">
        <is>
          <t xml:space="preserve">  Settings</t>
        </is>
      </c>
      <c r="B4" s="7" t="n"/>
      <c r="C4" s="7" t="n"/>
    </row>
    <row r="5">
      <c r="A5" s="8" t="inlineStr">
        <is>
          <t>Opening balance</t>
        </is>
      </c>
      <c r="B5" s="9" t="n">
        <v>12000</v>
      </c>
      <c r="C5" s="10" t="inlineStr">
        <is>
          <t>Cash in the bank at the start of week 1.</t>
        </is>
      </c>
    </row>
    <row r="6">
      <c r="A6" s="8" t="inlineStr">
        <is>
          <t>Settlement amount</t>
        </is>
      </c>
      <c r="B6" s="9" t="n">
        <v>15199</v>
      </c>
      <c r="C6" s="10" t="inlineStr">
        <is>
          <t>What one settlement actually deposits. The reconciliation workbook works this out.</t>
        </is>
      </c>
    </row>
    <row r="7">
      <c r="A7" s="8" t="inlineStr">
        <is>
          <t>First settlement lands in week</t>
        </is>
      </c>
      <c r="B7" s="11" t="n">
        <v>1</v>
      </c>
      <c r="C7" s="10" t="inlineStr">
        <is>
          <t>Then every fortnight after that.</t>
        </is>
      </c>
    </row>
    <row r="9" ht="19" customHeight="1">
      <c r="A9" s="6" t="inlineStr">
        <is>
          <t>Week</t>
        </is>
      </c>
      <c r="B9" s="12" t="n">
        <v>1</v>
      </c>
      <c r="C9" s="12" t="n">
        <v>2</v>
      </c>
      <c r="D9" s="12" t="n">
        <v>3</v>
      </c>
      <c r="E9" s="12" t="n">
        <v>4</v>
      </c>
      <c r="F9" s="12" t="n">
        <v>5</v>
      </c>
      <c r="G9" s="12" t="n">
        <v>6</v>
      </c>
      <c r="H9" s="12" t="n">
        <v>7</v>
      </c>
      <c r="I9" s="12" t="n">
        <v>8</v>
      </c>
      <c r="J9" s="12" t="n">
        <v>9</v>
      </c>
      <c r="K9" s="12" t="n">
        <v>10</v>
      </c>
      <c r="L9" s="12" t="n">
        <v>11</v>
      </c>
      <c r="M9" s="12" t="n">
        <v>12</v>
      </c>
      <c r="N9" s="12" t="n">
        <v>13</v>
      </c>
    </row>
    <row r="10">
      <c r="A10" s="13" t="inlineStr">
        <is>
          <t>Opening balance</t>
        </is>
      </c>
      <c r="B10" s="14">
        <f>$B$5</f>
        <v/>
      </c>
      <c r="C10" s="14">
        <f>B21</f>
        <v/>
      </c>
      <c r="D10" s="14">
        <f>C21</f>
        <v/>
      </c>
      <c r="E10" s="14">
        <f>D21</f>
        <v/>
      </c>
      <c r="F10" s="14">
        <f>E21</f>
        <v/>
      </c>
      <c r="G10" s="14">
        <f>F21</f>
        <v/>
      </c>
      <c r="H10" s="14">
        <f>G21</f>
        <v/>
      </c>
      <c r="I10" s="14">
        <f>H21</f>
        <v/>
      </c>
      <c r="J10" s="14">
        <f>I21</f>
        <v/>
      </c>
      <c r="K10" s="14">
        <f>J21</f>
        <v/>
      </c>
      <c r="L10" s="14">
        <f>K21</f>
        <v/>
      </c>
      <c r="M10" s="14">
        <f>L21</f>
        <v/>
      </c>
      <c r="N10" s="14">
        <f>M21</f>
        <v/>
      </c>
    </row>
    <row r="11">
      <c r="A11" s="15" t="inlineStr">
        <is>
          <t>Settlement received</t>
        </is>
      </c>
      <c r="B11" s="16">
        <f>IF(1&lt;$B$7,0,IF(MOD(1-$B$7,2)=0,$B$6,0))</f>
        <v/>
      </c>
      <c r="C11" s="16">
        <f>IF(2&lt;$B$7,0,IF(MOD(2-$B$7,2)=0,$B$6,0))</f>
        <v/>
      </c>
      <c r="D11" s="16">
        <f>IF(3&lt;$B$7,0,IF(MOD(3-$B$7,2)=0,$B$6,0))</f>
        <v/>
      </c>
      <c r="E11" s="16">
        <f>IF(4&lt;$B$7,0,IF(MOD(4-$B$7,2)=0,$B$6,0))</f>
        <v/>
      </c>
      <c r="F11" s="16">
        <f>IF(5&lt;$B$7,0,IF(MOD(5-$B$7,2)=0,$B$6,0))</f>
        <v/>
      </c>
      <c r="G11" s="16">
        <f>IF(6&lt;$B$7,0,IF(MOD(6-$B$7,2)=0,$B$6,0))</f>
        <v/>
      </c>
      <c r="H11" s="16">
        <f>IF(7&lt;$B$7,0,IF(MOD(7-$B$7,2)=0,$B$6,0))</f>
        <v/>
      </c>
      <c r="I11" s="16">
        <f>IF(8&lt;$B$7,0,IF(MOD(8-$B$7,2)=0,$B$6,0))</f>
        <v/>
      </c>
      <c r="J11" s="16">
        <f>IF(9&lt;$B$7,0,IF(MOD(9-$B$7,2)=0,$B$6,0))</f>
        <v/>
      </c>
      <c r="K11" s="16">
        <f>IF(10&lt;$B$7,0,IF(MOD(10-$B$7,2)=0,$B$6,0))</f>
        <v/>
      </c>
      <c r="L11" s="16">
        <f>IF(11&lt;$B$7,0,IF(MOD(11-$B$7,2)=0,$B$6,0))</f>
        <v/>
      </c>
      <c r="M11" s="16">
        <f>IF(12&lt;$B$7,0,IF(MOD(12-$B$7,2)=0,$B$6,0))</f>
        <v/>
      </c>
      <c r="N11" s="16">
        <f>IF(13&lt;$B$7,0,IF(MOD(13-$B$7,2)=0,$B$6,0))</f>
        <v/>
      </c>
    </row>
    <row r="12">
      <c r="A12" s="17" t="inlineStr">
        <is>
          <t>Other income</t>
        </is>
      </c>
      <c r="B12" s="18" t="n">
        <v>0</v>
      </c>
      <c r="C12" s="18" t="n">
        <v>0</v>
      </c>
      <c r="D12" s="18" t="n">
        <v>0</v>
      </c>
      <c r="E12" s="18" t="n">
        <v>0</v>
      </c>
      <c r="F12" s="18" t="n">
        <v>0</v>
      </c>
      <c r="G12" s="18" t="n">
        <v>0</v>
      </c>
      <c r="H12" s="18" t="n">
        <v>0</v>
      </c>
      <c r="I12" s="18" t="n">
        <v>0</v>
      </c>
      <c r="J12" s="18" t="n">
        <v>0</v>
      </c>
      <c r="K12" s="18" t="n">
        <v>0</v>
      </c>
      <c r="L12" s="18" t="n">
        <v>0</v>
      </c>
      <c r="M12" s="18" t="n">
        <v>0</v>
      </c>
      <c r="N12" s="18" t="n">
        <v>0</v>
      </c>
    </row>
    <row r="13">
      <c r="A13" s="13" t="inlineStr">
        <is>
          <t>Total in</t>
        </is>
      </c>
      <c r="B13" s="14">
        <f>B11+B12</f>
        <v/>
      </c>
      <c r="C13" s="14">
        <f>C11+C12</f>
        <v/>
      </c>
      <c r="D13" s="14">
        <f>D11+D12</f>
        <v/>
      </c>
      <c r="E13" s="14">
        <f>E11+E12</f>
        <v/>
      </c>
      <c r="F13" s="14">
        <f>F11+F12</f>
        <v/>
      </c>
      <c r="G13" s="14">
        <f>G11+G12</f>
        <v/>
      </c>
      <c r="H13" s="14">
        <f>H11+H12</f>
        <v/>
      </c>
      <c r="I13" s="14">
        <f>I11+I12</f>
        <v/>
      </c>
      <c r="J13" s="14">
        <f>J11+J12</f>
        <v/>
      </c>
      <c r="K13" s="14">
        <f>K11+K12</f>
        <v/>
      </c>
      <c r="L13" s="14">
        <f>L11+L12</f>
        <v/>
      </c>
      <c r="M13" s="14">
        <f>M11+M12</f>
        <v/>
      </c>
      <c r="N13" s="14">
        <f>N11+N12</f>
        <v/>
      </c>
    </row>
    <row r="14">
      <c r="A14" s="17" t="inlineStr">
        <is>
          <t>Stock orders</t>
        </is>
      </c>
      <c r="B14" s="18" t="n">
        <v>0</v>
      </c>
      <c r="C14" s="18" t="n">
        <v>0</v>
      </c>
      <c r="D14" s="18" t="n">
        <v>24000</v>
      </c>
      <c r="E14" s="18" t="n">
        <v>0</v>
      </c>
      <c r="F14" s="18" t="n">
        <v>0</v>
      </c>
      <c r="G14" s="18" t="n">
        <v>0</v>
      </c>
      <c r="H14" s="18" t="n">
        <v>22000</v>
      </c>
      <c r="I14" s="18" t="n">
        <v>0</v>
      </c>
      <c r="J14" s="18" t="n">
        <v>0</v>
      </c>
      <c r="K14" s="18" t="n">
        <v>0</v>
      </c>
      <c r="L14" s="18" t="n">
        <v>24000</v>
      </c>
      <c r="M14" s="18" t="n">
        <v>0</v>
      </c>
      <c r="N14" s="18" t="n">
        <v>0</v>
      </c>
    </row>
    <row r="15">
      <c r="A15" s="17" t="inlineStr">
        <is>
          <t>VAT</t>
        </is>
      </c>
      <c r="B15" s="18" t="n">
        <v>0</v>
      </c>
      <c r="C15" s="18" t="n">
        <v>0</v>
      </c>
      <c r="D15" s="18" t="n">
        <v>0</v>
      </c>
      <c r="E15" s="18" t="n">
        <v>0</v>
      </c>
      <c r="F15" s="18" t="n">
        <v>0</v>
      </c>
      <c r="G15" s="18" t="n">
        <v>0</v>
      </c>
      <c r="H15" s="18" t="n">
        <v>0</v>
      </c>
      <c r="I15" s="18" t="n">
        <v>11400</v>
      </c>
      <c r="J15" s="18" t="n">
        <v>0</v>
      </c>
      <c r="K15" s="18" t="n">
        <v>0</v>
      </c>
      <c r="L15" s="18" t="n">
        <v>0</v>
      </c>
      <c r="M15" s="18" t="n">
        <v>0</v>
      </c>
      <c r="N15" s="18" t="n">
        <v>0</v>
      </c>
    </row>
    <row r="16">
      <c r="A16" s="17" t="inlineStr">
        <is>
          <t>Corporation tax or Self Assessment</t>
        </is>
      </c>
      <c r="B16" s="18" t="n">
        <v>0</v>
      </c>
      <c r="C16" s="18" t="n">
        <v>0</v>
      </c>
      <c r="D16" s="18" t="n">
        <v>0</v>
      </c>
      <c r="E16" s="18" t="n">
        <v>0</v>
      </c>
      <c r="F16" s="18" t="n">
        <v>0</v>
      </c>
      <c r="G16" s="18" t="n">
        <v>0</v>
      </c>
      <c r="H16" s="18" t="n">
        <v>0</v>
      </c>
      <c r="I16" s="18" t="n">
        <v>0</v>
      </c>
      <c r="J16" s="18" t="n">
        <v>0</v>
      </c>
      <c r="K16" s="18" t="n">
        <v>0</v>
      </c>
      <c r="L16" s="18" t="n">
        <v>3200</v>
      </c>
      <c r="M16" s="18" t="n">
        <v>0</v>
      </c>
      <c r="N16" s="18" t="n">
        <v>0</v>
      </c>
    </row>
    <row r="17">
      <c r="A17" s="17" t="inlineStr">
        <is>
          <t>Advertising paid by card</t>
        </is>
      </c>
      <c r="B17" s="18" t="n">
        <v>0</v>
      </c>
      <c r="C17" s="18" t="n">
        <v>0</v>
      </c>
      <c r="D17" s="18" t="n">
        <v>0</v>
      </c>
      <c r="E17" s="18" t="n">
        <v>0</v>
      </c>
      <c r="F17" s="18" t="n">
        <v>0</v>
      </c>
      <c r="G17" s="18" t="n">
        <v>0</v>
      </c>
      <c r="H17" s="18" t="n">
        <v>0</v>
      </c>
      <c r="I17" s="18" t="n">
        <v>0</v>
      </c>
      <c r="J17" s="18" t="n">
        <v>0</v>
      </c>
      <c r="K17" s="18" t="n">
        <v>0</v>
      </c>
      <c r="L17" s="18" t="n">
        <v>0</v>
      </c>
      <c r="M17" s="18" t="n">
        <v>0</v>
      </c>
      <c r="N17" s="18" t="n">
        <v>0</v>
      </c>
    </row>
    <row r="18">
      <c r="A18" s="17" t="inlineStr">
        <is>
          <t>Overheads</t>
        </is>
      </c>
      <c r="B18" s="18" t="n">
        <v>460</v>
      </c>
      <c r="C18" s="18" t="n">
        <v>460</v>
      </c>
      <c r="D18" s="18" t="n">
        <v>460</v>
      </c>
      <c r="E18" s="18" t="n">
        <v>460</v>
      </c>
      <c r="F18" s="18" t="n">
        <v>460</v>
      </c>
      <c r="G18" s="18" t="n">
        <v>460</v>
      </c>
      <c r="H18" s="18" t="n">
        <v>460</v>
      </c>
      <c r="I18" s="18" t="n">
        <v>460</v>
      </c>
      <c r="J18" s="18" t="n">
        <v>460</v>
      </c>
      <c r="K18" s="18" t="n">
        <v>460</v>
      </c>
      <c r="L18" s="18" t="n">
        <v>460</v>
      </c>
      <c r="M18" s="18" t="n">
        <v>460</v>
      </c>
      <c r="N18" s="18" t="n">
        <v>460</v>
      </c>
    </row>
    <row r="19">
      <c r="A19" s="17" t="inlineStr">
        <is>
          <t>Other payments</t>
        </is>
      </c>
      <c r="B19" s="18" t="n">
        <v>0</v>
      </c>
      <c r="C19" s="18" t="n">
        <v>0</v>
      </c>
      <c r="D19" s="18" t="n">
        <v>0</v>
      </c>
      <c r="E19" s="18" t="n">
        <v>0</v>
      </c>
      <c r="F19" s="18" t="n">
        <v>0</v>
      </c>
      <c r="G19" s="18" t="n">
        <v>0</v>
      </c>
      <c r="H19" s="18" t="n">
        <v>0</v>
      </c>
      <c r="I19" s="18" t="n">
        <v>0</v>
      </c>
      <c r="J19" s="18" t="n">
        <v>0</v>
      </c>
      <c r="K19" s="18" t="n">
        <v>0</v>
      </c>
      <c r="L19" s="18" t="n">
        <v>0</v>
      </c>
      <c r="M19" s="18" t="n">
        <v>0</v>
      </c>
      <c r="N19" s="18" t="n">
        <v>0</v>
      </c>
    </row>
    <row r="20">
      <c r="A20" s="13" t="inlineStr">
        <is>
          <t>Total out</t>
        </is>
      </c>
      <c r="B20" s="14">
        <f>SUM(B14:B19)</f>
        <v/>
      </c>
      <c r="C20" s="14">
        <f>SUM(C14:C19)</f>
        <v/>
      </c>
      <c r="D20" s="14">
        <f>SUM(D14:D19)</f>
        <v/>
      </c>
      <c r="E20" s="14">
        <f>SUM(E14:E19)</f>
        <v/>
      </c>
      <c r="F20" s="14">
        <f>SUM(F14:F19)</f>
        <v/>
      </c>
      <c r="G20" s="14">
        <f>SUM(G14:G19)</f>
        <v/>
      </c>
      <c r="H20" s="14">
        <f>SUM(H14:H19)</f>
        <v/>
      </c>
      <c r="I20" s="14">
        <f>SUM(I14:I19)</f>
        <v/>
      </c>
      <c r="J20" s="14">
        <f>SUM(J14:J19)</f>
        <v/>
      </c>
      <c r="K20" s="14">
        <f>SUM(K14:K19)</f>
        <v/>
      </c>
      <c r="L20" s="14">
        <f>SUM(L14:L19)</f>
        <v/>
      </c>
      <c r="M20" s="14">
        <f>SUM(M14:M19)</f>
        <v/>
      </c>
      <c r="N20" s="14">
        <f>SUM(N14:N19)</f>
        <v/>
      </c>
    </row>
    <row r="21">
      <c r="A21" s="13" t="inlineStr">
        <is>
          <t>Closing balance</t>
        </is>
      </c>
      <c r="B21" s="14">
        <f>B10+B13-B20</f>
        <v/>
      </c>
      <c r="C21" s="14">
        <f>C10+C13-C20</f>
        <v/>
      </c>
      <c r="D21" s="14">
        <f>D10+D13-D20</f>
        <v/>
      </c>
      <c r="E21" s="14">
        <f>E10+E13-E20</f>
        <v/>
      </c>
      <c r="F21" s="14">
        <f>F10+F13-F20</f>
        <v/>
      </c>
      <c r="G21" s="14">
        <f>G10+G13-G20</f>
        <v/>
      </c>
      <c r="H21" s="14">
        <f>H10+H13-H20</f>
        <v/>
      </c>
      <c r="I21" s="14">
        <f>I10+I13-I20</f>
        <v/>
      </c>
      <c r="J21" s="14">
        <f>J10+J13-J20</f>
        <v/>
      </c>
      <c r="K21" s="14">
        <f>K10+K13-K20</f>
        <v/>
      </c>
      <c r="L21" s="14">
        <f>L10+L13-L20</f>
        <v/>
      </c>
      <c r="M21" s="14">
        <f>M10+M13-M20</f>
        <v/>
      </c>
      <c r="N21" s="14">
        <f>N10+N13-N20</f>
        <v/>
      </c>
    </row>
    <row r="23" ht="19" customHeight="1">
      <c r="A23" s="6" t="inlineStr">
        <is>
          <t xml:space="preserve">  What the thirteen weeks say</t>
        </is>
      </c>
      <c r="B23" s="7" t="n"/>
      <c r="C23" s="7" t="n"/>
      <c r="D23" s="7" t="n"/>
    </row>
    <row r="24">
      <c r="A24" s="19" t="inlineStr">
        <is>
          <t>Lowest closing balance</t>
        </is>
      </c>
      <c r="B24" s="20">
        <f>MIN($B$21:$N$21)</f>
        <v/>
      </c>
      <c r="C24" s="10" t="inlineStr">
        <is>
          <t>The number the whole sheet exists to produce.</t>
        </is>
      </c>
    </row>
    <row r="25">
      <c r="A25" s="8" t="inlineStr">
        <is>
          <t>which happens in week</t>
        </is>
      </c>
      <c r="B25" s="21">
        <f>IFERROR(MATCH(MIN($B$21:$N$21),$B$21:$N$21,0),"")</f>
        <v/>
      </c>
      <c r="C25" s="10" t="inlineStr">
        <is>
          <t>Try moving one payment out of that week and watch this change.</t>
        </is>
      </c>
    </row>
    <row r="26">
      <c r="A26" s="8" t="inlineStr">
        <is>
          <t>Weeks the balance goes negative</t>
        </is>
      </c>
      <c r="B26" s="21">
        <f>COUNTIF($B$21:$N$21,"&lt;0")</f>
        <v/>
      </c>
    </row>
    <row r="27">
      <c r="A27" s="8" t="inlineStr">
        <is>
          <t>Total in over thirteen weeks</t>
        </is>
      </c>
      <c r="B27" s="14">
        <f>SUM($B$13:$N$13)</f>
        <v/>
      </c>
    </row>
    <row r="28">
      <c r="A28" s="8" t="inlineStr">
        <is>
          <t>Total out over thirteen weeks</t>
        </is>
      </c>
      <c r="B28" s="14">
        <f>SUM($B$20:$N$20)</f>
        <v/>
      </c>
    </row>
    <row r="29">
      <c r="A29" s="8" t="inlineStr">
        <is>
          <t>Closing balance at week 13</t>
        </is>
      </c>
      <c r="B29" s="14">
        <f>$N$21</f>
        <v/>
      </c>
    </row>
    <row r="30">
      <c r="A30" s="8" t="inlineStr">
        <is>
          <t>Settlements in the period</t>
        </is>
      </c>
      <c r="B30" s="21">
        <f>COUNTIF($B$11:$N$11,"&gt;0")</f>
        <v/>
      </c>
      <c r="C30" s="10" t="inlineStr">
        <is>
          <t>Six or seven in thirteen weeks. Half your weeks have no income.</t>
        </is>
      </c>
    </row>
    <row r="32">
      <c r="A32" s="22" t="inlineStr">
        <is>
          <t>Green weeks are the ones a settlement lands in. Look at where your large payments sit relative to them: moving a stock order seven days is usually free and often fixes the lowest week entirely.</t>
        </is>
      </c>
    </row>
  </sheetData>
  <mergeCells count="1">
    <mergeCell ref="A32:H32"/>
  </mergeCells>
  <conditionalFormatting sqref="B21:N21">
    <cfRule type="cellIs" priority="1" operator="lessThan" dxfId="0">
      <formula>0</formula>
    </cfRule>
    <cfRule type="cellIs" priority="2" operator="lessThan" dxfId="1">
      <formula>5000</formula>
    </cfRule>
  </conditionalFormatting>
  <conditionalFormatting sqref="B11:N11">
    <cfRule type="cellIs" priority="3" operator="greaterThan" dxfId="2">
      <formula>0</formula>
    </cfRule>
  </conditionalFormatting>
  <conditionalFormatting sqref="B24">
    <cfRule type="cellIs" priority="4" operator="lessThan" dxfId="0">
      <formula>0</formula>
    </cfRule>
    <cfRule type="cellIs" priority="5" operator="greaterThanOrEqual" dxfId="2">
      <formula>0</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26"/>
  <sheetViews>
    <sheetView showGridLines="0" workbookViewId="0">
      <selection activeCell="A1" sqref="A1"/>
    </sheetView>
  </sheetViews>
  <sheetFormatPr baseColWidth="8" defaultRowHeight="15"/>
  <sheetData>
    <row r="1">
      <c r="A1" s="1" t="inlineStr">
        <is>
          <t>ZAZEN TAX</t>
        </is>
      </c>
    </row>
    <row r="2">
      <c r="A2" s="2" t="inlineStr">
        <is>
          <t>The line to look at</t>
        </is>
      </c>
    </row>
    <row r="3">
      <c r="A3" s="3" t="inlineStr">
        <is>
          <t>Closing balance, week by week.</t>
        </is>
      </c>
    </row>
    <row r="26">
      <c r="A26" s="22" t="inlineStr">
        <is>
          <t>The sawtooth is the settlement cycle. The dips are what you can move.</t>
        </is>
      </c>
    </row>
  </sheetData>
  <mergeCells count="1">
    <mergeCell ref="A3:F3"/>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2026-08-09T09:48:09Z</dcterms:created>
  <dcterms:modified xmlns:dcterms="http://purl.org/dc/terms/" xmlns:xsi="http://www.w3.org/2001/XMLSchema-instance" xsi:type="dcterms:W3CDTF">2026-08-09T09:48:09Z</dcterms:modified>
</cp:coreProperties>
</file>