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Break-even" sheetId="2" state="visible" r:id="rId2"/>
    <sheet xmlns:r="http://schemas.openxmlformats.org/officeDocument/2006/relationships" name="Ad rate table" sheetId="3" state="visible" r:id="rId3"/>
    <sheet xmlns:r="http://schemas.openxmlformats.org/officeDocument/2006/relationships" name="What attribution costs" sheetId="4" state="visible" r:id="rId4"/>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165" fontId="8" fillId="4" borderId="1" pivotButton="0" quotePrefix="0" xfId="0"/>
    <xf numFmtId="0" fontId="8" fillId="0" borderId="0" pivotButton="0" quotePrefix="0" xfId="0"/>
    <xf numFmtId="165" fontId="9" fillId="4" borderId="1" pivotButton="0" quotePrefix="0" xfId="0"/>
    <xf numFmtId="0" fontId="10" fillId="0" borderId="0" pivotButton="0" quotePrefix="0" xfId="0"/>
    <xf numFmtId="0" fontId="6" fillId="2" borderId="0" applyAlignment="1" pivotButton="0" quotePrefix="0" xfId="0">
      <alignment vertical="center" wrapText="1"/>
    </xf>
    <xf numFmtId="164" fontId="7" fillId="4" borderId="1" pivotButton="0" quotePrefix="0" xfId="0"/>
    <xf numFmtId="165" fontId="7" fillId="4" borderId="1" pivotButton="0" quotePrefix="0" xfId="0"/>
    <xf numFmtId="165" fontId="6" fillId="2" borderId="0" applyAlignment="1" pivotButton="0" quotePrefix="0" xfId="0">
      <alignment horizontal="center"/>
    </xf>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9"/>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Break-Even Promoted Listings Rate</t>
        </is>
      </c>
    </row>
    <row r="3">
      <c r="A3" s="3" t="inlineStr">
        <is>
          <t>The ad rate above which a listing stops making money, and the extra sales you need before it was worth promoting.</t>
        </is>
      </c>
    </row>
    <row r="5">
      <c r="B5" s="4" t="inlineStr">
        <is>
          <t>Promoted Listings is not pay per click</t>
        </is>
      </c>
    </row>
    <row r="6" ht="45" customHeight="1">
      <c r="B6" s="5" t="inlineStr">
        <is>
          <t>Promoted Listings Standard charges nothing for the impressions or the clicks. It charges your chosen ad rate on the whole sale, postage and VAT included, when a promoted item sells within 30 days of a click on your ad. That makes it look risk free, and it is not.</t>
        </is>
      </c>
    </row>
    <row r="8">
      <c r="B8" s="4" t="inlineStr">
        <is>
          <t>The ceiling</t>
        </is>
      </c>
    </row>
    <row r="9" ht="45" customHeight="1">
      <c r="B9" s="5" t="inlineStr">
        <is>
          <t>Every listing has an ad rate above which it stops making money. It is your contribution before advertising, grossed up for the VAT you reclaim on the ad fee, as a share of what the buyer paid. On the worked example that is 46.83 per cent, which sounds like enormous headroom.</t>
        </is>
      </c>
    </row>
    <row r="11" ht="30" customHeight="1">
      <c r="B11" s="5" t="inlineStr">
        <is>
          <t>It is not headroom, because the ceiling assumes every sale you pay for is a sale you would not otherwise have made. That assumption is the problem.</t>
        </is>
      </c>
    </row>
    <row r="13">
      <c r="B13" s="4" t="inlineStr">
        <is>
          <t>The number that actually decides it</t>
        </is>
      </c>
    </row>
    <row r="14" ht="60" customHeight="1">
      <c r="B14" s="5" t="inlineStr">
        <is>
          <t>eBay charges the ad fee on attributed sales, and since the attribution model changed it attributes a great deal more of them. Any click on any of your promoted listings makes any purchase from you in the following 30 days an attributed sale. UK sellers reported the attributed share going from roughly 30 to 40 per cent to 80 to 90 per cent with no matching rise in sales.</t>
        </is>
      </c>
    </row>
    <row r="16" ht="30" customHeight="1">
      <c r="B16" s="5" t="inlineStr">
        <is>
          <t>Multi-quantity listings take it worst. One click on the ad can attach the ad fee to every unit of that item you sell for the next month.</t>
        </is>
      </c>
    </row>
    <row r="18" ht="30" customHeight="1">
      <c r="B18" s="5" t="inlineStr">
        <is>
          <t>So the honest question is not whether the ad rate is under the ceiling. It is how many extra sales the promotion has to produce before it has paid for the ones you were going to get anyway.</t>
        </is>
      </c>
    </row>
    <row r="20">
      <c r="B20" s="4" t="inlineStr">
        <is>
          <t>The answer, and it is exact</t>
        </is>
      </c>
    </row>
    <row r="21" ht="45" customHeight="1">
      <c r="B21" s="5" t="inlineStr">
        <is>
          <t>The extra sales you need is the ad bill expressed as a share of what is left after it. If advertising eats a quarter of your contribution you need 33 per cent more sales to stand still. A third, and you need 50 per cent more. Half, and you need to sell twice as many.</t>
        </is>
      </c>
    </row>
    <row r="23" ht="45" customHeight="1">
      <c r="B23" s="5" t="inlineStr">
        <is>
          <t>That is why small-looking ad rates are expensive. At 6 per cent on the worked example the promotion has to lift sales by 12.2 per cent before it has broken even, and 6 per cent is a rate most sellers would consider modest.</t>
        </is>
      </c>
    </row>
    <row r="25">
      <c r="B25" s="4" t="inlineStr">
        <is>
          <t>How to get your own attribution share</t>
        </is>
      </c>
    </row>
    <row r="26" ht="45" customHeight="1">
      <c r="B26" s="5" t="inlineStr">
        <is>
          <t>Seller Hub, Marketing, Promoted Listings report. Compare the units attributed to the campaign against your total units sold over the same period. That ratio is the yellow cell, and it is worth measuring rather than assuming, because it is the input the answer is most sensitive to.</t>
        </is>
      </c>
    </row>
    <row r="28">
      <c r="B28" s="4" t="inlineStr">
        <is>
          <t>General information</t>
        </is>
      </c>
    </row>
    <row r="29" ht="30" customHeight="1">
      <c r="B29" s="5" t="inlineStr">
        <is>
          <t>Rates are those applying in 2026/27 for the UK. Ad rates and attribution behaviour are eBay's and change without much notice.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8"/>
  <sheetViews>
    <sheetView showGridLines="0" workbookViewId="0">
      <selection activeCell="A1" sqref="A1"/>
    </sheetView>
  </sheetViews>
  <sheetFormatPr baseColWidth="8" defaultRowHeight="15"/>
  <cols>
    <col width="38" customWidth="1" min="1" max="1"/>
    <col width="14" customWidth="1" min="2" max="2"/>
    <col width="60" customWidth="1" min="3" max="3"/>
  </cols>
  <sheetData>
    <row r="1">
      <c r="A1" s="1" t="inlineStr">
        <is>
          <t>ZAZEN TAX</t>
        </is>
      </c>
    </row>
    <row r="2">
      <c r="A2" s="2" t="inlineStr">
        <is>
          <t>The ad rate this listing can carry</t>
        </is>
      </c>
    </row>
    <row r="5" ht="19" customHeight="1">
      <c r="A5" s="6" t="inlineStr">
        <is>
          <t xml:space="preserve">  The sale</t>
        </is>
      </c>
      <c r="B5" s="7" t="n"/>
      <c r="C5" s="7" t="n"/>
    </row>
    <row r="6">
      <c r="A6" s="8" t="inlineStr">
        <is>
          <t>Item price</t>
        </is>
      </c>
      <c r="B6" s="9" t="n">
        <v>45</v>
      </c>
      <c r="C6" s="10" t="inlineStr"/>
    </row>
    <row r="7">
      <c r="A7" s="8" t="inlineStr">
        <is>
          <t>Postage charged to the buyer</t>
        </is>
      </c>
      <c r="B7" s="9" t="n">
        <v>4.95</v>
      </c>
      <c r="C7" s="10" t="inlineStr">
        <is>
          <t>The ad fee is charged on this too.</t>
        </is>
      </c>
    </row>
    <row r="8">
      <c r="A8" s="8" t="inlineStr">
        <is>
          <t>VAT rate</t>
        </is>
      </c>
      <c r="B8" s="11" t="n">
        <v>0.2</v>
      </c>
      <c r="C8" s="10" t="inlineStr">
        <is>
          <t>20% if registered, 0% if not.</t>
        </is>
      </c>
    </row>
    <row r="10" ht="19" customHeight="1">
      <c r="A10" s="6" t="inlineStr">
        <is>
          <t xml:space="preserve">  What eBay charges anyway</t>
        </is>
      </c>
      <c r="B10" s="7" t="n"/>
      <c r="C10" s="7" t="n"/>
    </row>
    <row r="11">
      <c r="A11" s="8" t="inlineStr">
        <is>
          <t>Final value fee</t>
        </is>
      </c>
      <c r="B11" s="11" t="n">
        <v>0.128</v>
      </c>
      <c r="C11" s="10" t="inlineStr"/>
    </row>
    <row r="12">
      <c r="A12" s="8" t="inlineStr">
        <is>
          <t>Per-order fee</t>
        </is>
      </c>
      <c r="B12" s="9" t="n">
        <v>0.4</v>
      </c>
      <c r="C12" s="10" t="inlineStr"/>
    </row>
    <row r="13">
      <c r="A13" s="8" t="inlineStr">
        <is>
          <t>Regulatory operating fee</t>
        </is>
      </c>
      <c r="B13" s="11" t="n">
        <v>0.0035</v>
      </c>
      <c r="C13" s="10" t="inlineStr"/>
    </row>
    <row r="15" ht="19" customHeight="1">
      <c r="A15" s="6" t="inlineStr">
        <is>
          <t xml:space="preserve">  What it costs you</t>
        </is>
      </c>
      <c r="B15" s="7" t="n"/>
      <c r="C15" s="7" t="n"/>
    </row>
    <row r="16">
      <c r="A16" s="8" t="inlineStr">
        <is>
          <t>What the item cost you</t>
        </is>
      </c>
      <c r="B16" s="9" t="n">
        <v>12</v>
      </c>
      <c r="C16" s="10" t="inlineStr"/>
    </row>
    <row r="17">
      <c r="A17" s="8" t="inlineStr">
        <is>
          <t>Postage you pay</t>
        </is>
      </c>
      <c r="B17" s="9" t="n">
        <v>3.95</v>
      </c>
      <c r="C17" s="10" t="inlineStr"/>
    </row>
    <row r="18">
      <c r="A18" s="8" t="inlineStr">
        <is>
          <t>Packaging</t>
        </is>
      </c>
      <c r="B18" s="9" t="n">
        <v>0.45</v>
      </c>
      <c r="C18" s="10" t="inlineStr"/>
    </row>
    <row r="20" ht="19" customHeight="1">
      <c r="A20" s="6" t="inlineStr">
        <is>
          <t xml:space="preserve">  The promotion</t>
        </is>
      </c>
      <c r="B20" s="7" t="n"/>
      <c r="C20" s="7" t="n"/>
    </row>
    <row r="21">
      <c r="A21" s="8" t="inlineStr">
        <is>
          <t>Your ad rate</t>
        </is>
      </c>
      <c r="B21" s="11" t="n">
        <v>0.06</v>
      </c>
      <c r="C21" s="10" t="inlineStr">
        <is>
          <t>eBay allows 2% to 100%. Most sellers start at 2% to 4%.</t>
        </is>
      </c>
    </row>
    <row r="22">
      <c r="A22" s="8" t="inlineStr">
        <is>
          <t>Share of sales that get charged</t>
        </is>
      </c>
      <c r="B22" s="11" t="n">
        <v>0.85</v>
      </c>
      <c r="C22" s="10" t="inlineStr">
        <is>
          <t>From the Promoted Listings report: units attributed divided by units sold. This is the number the answer turns on.</t>
        </is>
      </c>
    </row>
    <row r="24" ht="19" customHeight="1">
      <c r="A24" s="6" t="inlineStr">
        <is>
          <t xml:space="preserve">  Before any advertising</t>
        </is>
      </c>
      <c r="B24" s="7" t="n"/>
      <c r="C24" s="7" t="n"/>
    </row>
    <row r="25">
      <c r="A25" s="8" t="inlineStr">
        <is>
          <t>The buyer pays</t>
        </is>
      </c>
      <c r="B25" s="12">
        <f>$B$6+$B$7</f>
        <v/>
      </c>
    </row>
    <row r="26">
      <c r="A26" s="8" t="inlineStr">
        <is>
          <t>Your revenue</t>
        </is>
      </c>
      <c r="B26" s="12">
        <f>IFERROR(($B$6+$B$7)/(1+$B$8),0)</f>
        <v/>
      </c>
    </row>
    <row r="27">
      <c r="A27" s="8" t="inlineStr">
        <is>
          <t>eBay's other fees, after the VAT reclaim</t>
        </is>
      </c>
      <c r="B27" s="12">
        <f>IFERROR((($B$6+$B$7)*$B$11+$B$12+($B$6+$B$7)*$B$13)/(1+$B$8),0)</f>
        <v/>
      </c>
    </row>
    <row r="28">
      <c r="A28" s="8" t="inlineStr">
        <is>
          <t>Item, postage and packaging</t>
        </is>
      </c>
      <c r="B28" s="12">
        <f>$B$16+$B$17+(IFERROR($B$18/(1+$B$8),0))</f>
        <v/>
      </c>
    </row>
    <row r="29">
      <c r="A29" s="8" t="inlineStr">
        <is>
          <t>Contribution before advertising</t>
        </is>
      </c>
      <c r="B29" s="12">
        <f>(IFERROR(($B$6+$B$7)/(1+$B$8),0))-(IFERROR((($B$6+$B$7)*$B$11+$B$12+($B$6+$B$7)*$B$13)/(1+$B$8),0))-$B$16-$B$17-(IFERROR($B$18/(1+$B$8),0))</f>
        <v/>
      </c>
      <c r="C29" s="10" t="inlineStr">
        <is>
          <t>Everything the promotion has to be paid out of.</t>
        </is>
      </c>
    </row>
    <row r="30">
      <c r="A30" s="8" t="inlineStr">
        <is>
          <t xml:space="preserve">  as a share of the sale</t>
        </is>
      </c>
      <c r="B30" s="13">
        <f>IFERROR(((IFERROR(($B$6+$B$7)/(1+$B$8),0))-(IFERROR((($B$6+$B$7)*$B$11+$B$12+($B$6+$B$7)*$B$13)/(1+$B$8),0))-$B$16-$B$17-(IFERROR($B$18/(1+$B$8),0)))/($B$6+$B$7),"")</f>
        <v/>
      </c>
    </row>
    <row r="32" ht="19" customHeight="1">
      <c r="A32" s="6" t="inlineStr">
        <is>
          <t xml:space="preserve">  The ceiling</t>
        </is>
      </c>
      <c r="B32" s="7" t="n"/>
      <c r="C32" s="7" t="n"/>
    </row>
    <row r="33">
      <c r="A33" s="14" t="inlineStr">
        <is>
          <t>Break-even ad rate</t>
        </is>
      </c>
      <c r="B33" s="15">
        <f>IFERROR(((IFERROR(($B$6+$B$7)/(1+$B$8),0))-(IFERROR((($B$6+$B$7)*$B$11+$B$12+($B$6+$B$7)*$B$13)/(1+$B$8),0))-$B$16-$B$17-(IFERROR($B$18/(1+$B$8),0)))*(1+$B$8)/($B$6+$B$7),"")</f>
        <v/>
      </c>
      <c r="C33" s="10" t="inlineStr">
        <is>
          <t>Above this the listing loses money on every sale you pay for.</t>
        </is>
      </c>
    </row>
    <row r="34">
      <c r="A34" s="16" t="inlineStr">
        <is>
          <t>Treat this as the absolute limit, not as a target. It assumes every sale you are charged for is a sale you would not otherwise have made.</t>
        </is>
      </c>
    </row>
    <row r="36" ht="19" customHeight="1">
      <c r="A36" s="6" t="inlineStr">
        <is>
          <t xml:space="preserve">  At your ad rate</t>
        </is>
      </c>
      <c r="B36" s="7" t="n"/>
      <c r="C36" s="7" t="n"/>
    </row>
    <row r="37">
      <c r="A37" s="8" t="inlineStr">
        <is>
          <t>Ad fee, as invoiced</t>
        </is>
      </c>
      <c r="B37" s="12">
        <f>($B$6+$B$7)*$B$21</f>
        <v/>
      </c>
      <c r="C37" s="10" t="inlineStr">
        <is>
          <t>Charged only when a promoted listing sells.</t>
        </is>
      </c>
    </row>
    <row r="38">
      <c r="A38" s="8" t="inlineStr">
        <is>
          <t>Ad fee after the VAT reclaim</t>
        </is>
      </c>
      <c r="B38" s="12">
        <f>IFERROR((($B$6+$B$7)*$B$21)/(1+$B$8),0)</f>
        <v/>
      </c>
    </row>
    <row r="39">
      <c r="A39" s="8" t="inlineStr">
        <is>
          <t>What you keep on a promoted sale</t>
        </is>
      </c>
      <c r="B39" s="12">
        <f>((IFERROR(($B$6+$B$7)/(1+$B$8),0))-(IFERROR((($B$6+$B$7)*$B$11+$B$12+($B$6+$B$7)*$B$13)/(1+$B$8),0))-$B$16-$B$17-(IFERROR($B$18/(1+$B$8),0)))-(IFERROR((($B$6+$B$7)*$B$21)/(1+$B$8),0))</f>
        <v/>
      </c>
    </row>
    <row r="40">
      <c r="A40" s="8" t="inlineStr">
        <is>
          <t xml:space="preserve">  as a share of the sale</t>
        </is>
      </c>
      <c r="B40" s="13">
        <f>IFERROR((((IFERROR(($B$6+$B$7)/(1+$B$8),0))-(IFERROR((($B$6+$B$7)*$B$11+$B$12+($B$6+$B$7)*$B$13)/(1+$B$8),0))-$B$16-$B$17-(IFERROR($B$18/(1+$B$8),0)))-(IFERROR((($B$6+$B$7)*$B$21)/(1+$B$8),0)))/($B$6+$B$7),"")</f>
        <v/>
      </c>
    </row>
    <row r="41">
      <c r="A41" s="8" t="inlineStr">
        <is>
          <t>Headroom to the ceiling</t>
        </is>
      </c>
      <c r="B41" s="13">
        <f>IFERROR((IFERROR(((IFERROR(($B$6+$B$7)/(1+$B$8),0))-(IFERROR((($B$6+$B$7)*$B$11+$B$12+($B$6+$B$7)*$B$13)/(1+$B$8),0))-$B$16-$B$17-(IFERROR($B$18/(1+$B$8),0)))*(1+$B$8)/($B$6+$B$7),""))-$B$21,"")</f>
        <v/>
      </c>
      <c r="C41" s="10" t="inlineStr">
        <is>
          <t>Points of ad rate before the sale stops paying at all.</t>
        </is>
      </c>
    </row>
    <row r="43" ht="19" customHeight="1">
      <c r="A43" s="6" t="inlineStr">
        <is>
          <t xml:space="preserve">  The question that matters</t>
        </is>
      </c>
      <c r="B43" s="7" t="n"/>
      <c r="C43" s="7" t="n"/>
    </row>
    <row r="44">
      <c r="A44" s="8" t="inlineStr">
        <is>
          <t>Advertising takes this much of your contribution</t>
        </is>
      </c>
      <c r="B44" s="13">
        <f>IFERROR(($B$22)*(IFERROR((($B$6+$B$7)*$B$21)/(1+$B$8),0))/((IFERROR(($B$6+$B$7)/(1+$B$8),0))-(IFERROR((($B$6+$B$7)*$B$11+$B$12+($B$6+$B$7)*$B$13)/(1+$B$8),0))-$B$16-$B$17-(IFERROR($B$18/(1+$B$8),0))),"")</f>
        <v/>
      </c>
      <c r="C44" s="10" t="inlineStr">
        <is>
          <t>Counting the sales you would have had anyway.</t>
        </is>
      </c>
    </row>
    <row r="45">
      <c r="A45" s="14" t="inlineStr">
        <is>
          <t>Extra sales needed to stand still</t>
        </is>
      </c>
      <c r="B45" s="15">
        <f>IF((((IFERROR(($B$6+$B$7)/(1+$B$8),0))-(IFERROR((($B$6+$B$7)*$B$11+$B$12+($B$6+$B$7)*$B$13)/(1+$B$8),0))-$B$16-$B$17-(IFERROR($B$18/(1+$B$8),0)))-($B$22)*(IFERROR((($B$6+$B$7)*$B$21)/(1+$B$8),0)))&lt;=0,"never",IFERROR(($B$22)*(IFERROR((($B$6+$B$7)*$B$21)/(1+$B$8),0))/(((IFERROR(($B$6+$B$7)/(1+$B$8),0))-(IFERROR((($B$6+$B$7)*$B$11+$B$12+($B$6+$B$7)*$B$13)/(1+$B$8),0))-$B$16-$B$17-(IFERROR($B$18/(1+$B$8),0)))-($B$22)*(IFERROR((($B$6+$B$7)*$B$21)/(1+$B$8),0))),""))</f>
        <v/>
      </c>
      <c r="C45" s="10" t="inlineStr">
        <is>
          <t>Below this the promotion has cost you money.</t>
        </is>
      </c>
    </row>
    <row r="46">
      <c r="A46" s="8" t="inlineStr">
        <is>
          <t xml:space="preserve">  if every sale were attributed</t>
        </is>
      </c>
      <c r="B46" s="13">
        <f>IF((((IFERROR(($B$6+$B$7)/(1+$B$8),0))-(IFERROR((($B$6+$B$7)*$B$11+$B$12+($B$6+$B$7)*$B$13)/(1+$B$8),0))-$B$16-$B$17-(IFERROR($B$18/(1+$B$8),0)))-(IFERROR((($B$6+$B$7)*$B$21)/(1+$B$8),0)))&lt;=0,"never",IFERROR((IFERROR((($B$6+$B$7)*$B$21)/(1+$B$8),0))/(((IFERROR(($B$6+$B$7)/(1+$B$8),0))-(IFERROR((($B$6+$B$7)*$B$11+$B$12+($B$6+$B$7)*$B$13)/(1+$B$8),0))-$B$16-$B$17-(IFERROR($B$18/(1+$B$8),0)))-(IFERROR((($B$6+$B$7)*$B$21)/(1+$B$8),0))),""))</f>
        <v/>
      </c>
      <c r="C46" s="10" t="inlineStr">
        <is>
          <t>The worst case, and closer to reality since the attribution change than most sellers expect.</t>
        </is>
      </c>
    </row>
    <row r="48">
      <c r="A48" s="16" t="inlineStr">
        <is>
          <t>The extra sales figure is the ad bill as a share of what is left after it. A quarter of your contribution needs 33% more sales, a third needs 50%, half needs twice as many.</t>
        </is>
      </c>
    </row>
  </sheetData>
  <conditionalFormatting sqref="B39">
    <cfRule type="cellIs" priority="1" operator="lessThan" dxfId="0">
      <formula>0</formula>
    </cfRule>
    <cfRule type="cellIs" priority="2" operator="greaterThan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0"/>
  <sheetViews>
    <sheetView showGridLines="0" workbookViewId="0">
      <selection activeCell="A1" sqref="A1"/>
    </sheetView>
  </sheetViews>
  <sheetFormatPr baseColWidth="8" defaultRowHeight="15"/>
  <cols>
    <col width="10" customWidth="1" min="1" max="1"/>
    <col width="13" customWidth="1" min="2" max="2"/>
    <col width="13" customWidth="1" min="3" max="3"/>
    <col width="12" customWidth="1" min="4" max="4"/>
    <col width="10" customWidth="1" min="5" max="5"/>
    <col width="15" customWidth="1" min="6" max="6"/>
    <col width="14" customWidth="1" min="7" max="7"/>
  </cols>
  <sheetData>
    <row r="1">
      <c r="A1" s="1" t="inlineStr">
        <is>
          <t>ZAZEN TAX</t>
        </is>
      </c>
    </row>
    <row r="2">
      <c r="A2" s="2" t="inlineStr">
        <is>
          <t>Every ad rate, against this listing</t>
        </is>
      </c>
    </row>
    <row r="5">
      <c r="A5" s="3" t="inlineStr">
        <is>
          <t>Everything here reads the Break-even sheet, so changing the listing there moves the whole table.</t>
        </is>
      </c>
    </row>
    <row r="6" ht="28" customHeight="1">
      <c r="A6" s="17" t="inlineStr">
        <is>
          <t>Ad rate</t>
        </is>
      </c>
      <c r="B6" s="17" t="inlineStr">
        <is>
          <t>Ad fee invoiced</t>
        </is>
      </c>
      <c r="C6" s="17" t="inlineStr">
        <is>
          <t>After the reclaim</t>
        </is>
      </c>
      <c r="D6" s="17" t="inlineStr">
        <is>
          <t>You keep</t>
        </is>
      </c>
      <c r="E6" s="17" t="inlineStr">
        <is>
          <t>Margin</t>
        </is>
      </c>
      <c r="F6" s="17" t="inlineStr">
        <is>
          <t>Extra sales needed</t>
        </is>
      </c>
      <c r="G6" s="17" t="inlineStr">
        <is>
          <t>If all attributed</t>
        </is>
      </c>
    </row>
    <row r="7">
      <c r="A7" s="11" t="n">
        <v>0.02</v>
      </c>
      <c r="B7" s="18">
        <f>'Break-even'!$B$25*$A7</f>
        <v/>
      </c>
      <c r="C7" s="18">
        <f>IFERROR(('Break-even'!$B$25*$A7)/(1+'Break-even'!$B$8),0)</f>
        <v/>
      </c>
      <c r="D7" s="18">
        <f>'Break-even'!$B$29-(IFERROR(('Break-even'!$B$25*$A7)/(1+'Break-even'!$B$8),0))</f>
        <v/>
      </c>
      <c r="E7" s="19">
        <f>IFERROR(('Break-even'!$B$29-(IFERROR(('Break-even'!$B$25*$A7)/(1+'Break-even'!$B$8),0)))/('Break-even'!$B$25),"")</f>
        <v/>
      </c>
      <c r="F7" s="19">
        <f>IF(('Break-even'!$B$29-'Break-even'!$B$22*(IFERROR(('Break-even'!$B$25*$A7)/(1+'Break-even'!$B$8),0)))&lt;=0,"never",IFERROR('Break-even'!$B$22*(IFERROR(('Break-even'!$B$25*$A7)/(1+'Break-even'!$B$8),0))/('Break-even'!$B$29-'Break-even'!$B$22*(IFERROR(('Break-even'!$B$25*$A7)/(1+'Break-even'!$B$8),0))),""))</f>
        <v/>
      </c>
      <c r="G7" s="19">
        <f>IF(('Break-even'!$B$29-(IFERROR(('Break-even'!$B$25*$A7)/(1+'Break-even'!$B$8),0)))&lt;=0,"never",IFERROR((IFERROR(('Break-even'!$B$25*$A7)/(1+'Break-even'!$B$8),0))/('Break-even'!$B$29-(IFERROR(('Break-even'!$B$25*$A7)/(1+'Break-even'!$B$8),0))),""))</f>
        <v/>
      </c>
    </row>
    <row r="8">
      <c r="A8" s="11" t="n">
        <v>0.04</v>
      </c>
      <c r="B8" s="18">
        <f>'Break-even'!$B$25*$A8</f>
        <v/>
      </c>
      <c r="C8" s="18">
        <f>IFERROR(('Break-even'!$B$25*$A8)/(1+'Break-even'!$B$8),0)</f>
        <v/>
      </c>
      <c r="D8" s="18">
        <f>'Break-even'!$B$29-(IFERROR(('Break-even'!$B$25*$A8)/(1+'Break-even'!$B$8),0))</f>
        <v/>
      </c>
      <c r="E8" s="19">
        <f>IFERROR(('Break-even'!$B$29-(IFERROR(('Break-even'!$B$25*$A8)/(1+'Break-even'!$B$8),0)))/('Break-even'!$B$25),"")</f>
        <v/>
      </c>
      <c r="F8" s="19">
        <f>IF(('Break-even'!$B$29-'Break-even'!$B$22*(IFERROR(('Break-even'!$B$25*$A8)/(1+'Break-even'!$B$8),0)))&lt;=0,"never",IFERROR('Break-even'!$B$22*(IFERROR(('Break-even'!$B$25*$A8)/(1+'Break-even'!$B$8),0))/('Break-even'!$B$29-'Break-even'!$B$22*(IFERROR(('Break-even'!$B$25*$A8)/(1+'Break-even'!$B$8),0))),""))</f>
        <v/>
      </c>
      <c r="G8" s="19">
        <f>IF(('Break-even'!$B$29-(IFERROR(('Break-even'!$B$25*$A8)/(1+'Break-even'!$B$8),0)))&lt;=0,"never",IFERROR((IFERROR(('Break-even'!$B$25*$A8)/(1+'Break-even'!$B$8),0))/('Break-even'!$B$29-(IFERROR(('Break-even'!$B$25*$A8)/(1+'Break-even'!$B$8),0))),""))</f>
        <v/>
      </c>
    </row>
    <row r="9">
      <c r="A9" s="11" t="n">
        <v>0.06</v>
      </c>
      <c r="B9" s="18">
        <f>'Break-even'!$B$25*$A9</f>
        <v/>
      </c>
      <c r="C9" s="18">
        <f>IFERROR(('Break-even'!$B$25*$A9)/(1+'Break-even'!$B$8),0)</f>
        <v/>
      </c>
      <c r="D9" s="18">
        <f>'Break-even'!$B$29-(IFERROR(('Break-even'!$B$25*$A9)/(1+'Break-even'!$B$8),0))</f>
        <v/>
      </c>
      <c r="E9" s="19">
        <f>IFERROR(('Break-even'!$B$29-(IFERROR(('Break-even'!$B$25*$A9)/(1+'Break-even'!$B$8),0)))/('Break-even'!$B$25),"")</f>
        <v/>
      </c>
      <c r="F9" s="19">
        <f>IF(('Break-even'!$B$29-'Break-even'!$B$22*(IFERROR(('Break-even'!$B$25*$A9)/(1+'Break-even'!$B$8),0)))&lt;=0,"never",IFERROR('Break-even'!$B$22*(IFERROR(('Break-even'!$B$25*$A9)/(1+'Break-even'!$B$8),0))/('Break-even'!$B$29-'Break-even'!$B$22*(IFERROR(('Break-even'!$B$25*$A9)/(1+'Break-even'!$B$8),0))),""))</f>
        <v/>
      </c>
      <c r="G9" s="19">
        <f>IF(('Break-even'!$B$29-(IFERROR(('Break-even'!$B$25*$A9)/(1+'Break-even'!$B$8),0)))&lt;=0,"never",IFERROR((IFERROR(('Break-even'!$B$25*$A9)/(1+'Break-even'!$B$8),0))/('Break-even'!$B$29-(IFERROR(('Break-even'!$B$25*$A9)/(1+'Break-even'!$B$8),0))),""))</f>
        <v/>
      </c>
    </row>
    <row r="10">
      <c r="A10" s="11" t="n">
        <v>0.08</v>
      </c>
      <c r="B10" s="18">
        <f>'Break-even'!$B$25*$A10</f>
        <v/>
      </c>
      <c r="C10" s="18">
        <f>IFERROR(('Break-even'!$B$25*$A10)/(1+'Break-even'!$B$8),0)</f>
        <v/>
      </c>
      <c r="D10" s="18">
        <f>'Break-even'!$B$29-(IFERROR(('Break-even'!$B$25*$A10)/(1+'Break-even'!$B$8),0))</f>
        <v/>
      </c>
      <c r="E10" s="19">
        <f>IFERROR(('Break-even'!$B$29-(IFERROR(('Break-even'!$B$25*$A10)/(1+'Break-even'!$B$8),0)))/('Break-even'!$B$25),"")</f>
        <v/>
      </c>
      <c r="F10" s="19">
        <f>IF(('Break-even'!$B$29-'Break-even'!$B$22*(IFERROR(('Break-even'!$B$25*$A10)/(1+'Break-even'!$B$8),0)))&lt;=0,"never",IFERROR('Break-even'!$B$22*(IFERROR(('Break-even'!$B$25*$A10)/(1+'Break-even'!$B$8),0))/('Break-even'!$B$29-'Break-even'!$B$22*(IFERROR(('Break-even'!$B$25*$A10)/(1+'Break-even'!$B$8),0))),""))</f>
        <v/>
      </c>
      <c r="G10" s="19">
        <f>IF(('Break-even'!$B$29-(IFERROR(('Break-even'!$B$25*$A10)/(1+'Break-even'!$B$8),0)))&lt;=0,"never",IFERROR((IFERROR(('Break-even'!$B$25*$A10)/(1+'Break-even'!$B$8),0))/('Break-even'!$B$29-(IFERROR(('Break-even'!$B$25*$A10)/(1+'Break-even'!$B$8),0))),""))</f>
        <v/>
      </c>
    </row>
    <row r="11">
      <c r="A11" s="11" t="n">
        <v>0.1</v>
      </c>
      <c r="B11" s="18">
        <f>'Break-even'!$B$25*$A11</f>
        <v/>
      </c>
      <c r="C11" s="18">
        <f>IFERROR(('Break-even'!$B$25*$A11)/(1+'Break-even'!$B$8),0)</f>
        <v/>
      </c>
      <c r="D11" s="18">
        <f>'Break-even'!$B$29-(IFERROR(('Break-even'!$B$25*$A11)/(1+'Break-even'!$B$8),0))</f>
        <v/>
      </c>
      <c r="E11" s="19">
        <f>IFERROR(('Break-even'!$B$29-(IFERROR(('Break-even'!$B$25*$A11)/(1+'Break-even'!$B$8),0)))/('Break-even'!$B$25),"")</f>
        <v/>
      </c>
      <c r="F11" s="19">
        <f>IF(('Break-even'!$B$29-'Break-even'!$B$22*(IFERROR(('Break-even'!$B$25*$A11)/(1+'Break-even'!$B$8),0)))&lt;=0,"never",IFERROR('Break-even'!$B$22*(IFERROR(('Break-even'!$B$25*$A11)/(1+'Break-even'!$B$8),0))/('Break-even'!$B$29-'Break-even'!$B$22*(IFERROR(('Break-even'!$B$25*$A11)/(1+'Break-even'!$B$8),0))),""))</f>
        <v/>
      </c>
      <c r="G11" s="19">
        <f>IF(('Break-even'!$B$29-(IFERROR(('Break-even'!$B$25*$A11)/(1+'Break-even'!$B$8),0)))&lt;=0,"never",IFERROR((IFERROR(('Break-even'!$B$25*$A11)/(1+'Break-even'!$B$8),0))/('Break-even'!$B$29-(IFERROR(('Break-even'!$B$25*$A11)/(1+'Break-even'!$B$8),0))),""))</f>
        <v/>
      </c>
    </row>
    <row r="12">
      <c r="A12" s="11" t="n">
        <v>0.12</v>
      </c>
      <c r="B12" s="18">
        <f>'Break-even'!$B$25*$A12</f>
        <v/>
      </c>
      <c r="C12" s="18">
        <f>IFERROR(('Break-even'!$B$25*$A12)/(1+'Break-even'!$B$8),0)</f>
        <v/>
      </c>
      <c r="D12" s="18">
        <f>'Break-even'!$B$29-(IFERROR(('Break-even'!$B$25*$A12)/(1+'Break-even'!$B$8),0))</f>
        <v/>
      </c>
      <c r="E12" s="19">
        <f>IFERROR(('Break-even'!$B$29-(IFERROR(('Break-even'!$B$25*$A12)/(1+'Break-even'!$B$8),0)))/('Break-even'!$B$25),"")</f>
        <v/>
      </c>
      <c r="F12" s="19">
        <f>IF(('Break-even'!$B$29-'Break-even'!$B$22*(IFERROR(('Break-even'!$B$25*$A12)/(1+'Break-even'!$B$8),0)))&lt;=0,"never",IFERROR('Break-even'!$B$22*(IFERROR(('Break-even'!$B$25*$A12)/(1+'Break-even'!$B$8),0))/('Break-even'!$B$29-'Break-even'!$B$22*(IFERROR(('Break-even'!$B$25*$A12)/(1+'Break-even'!$B$8),0))),""))</f>
        <v/>
      </c>
      <c r="G12" s="19">
        <f>IF(('Break-even'!$B$29-(IFERROR(('Break-even'!$B$25*$A12)/(1+'Break-even'!$B$8),0)))&lt;=0,"never",IFERROR((IFERROR(('Break-even'!$B$25*$A12)/(1+'Break-even'!$B$8),0))/('Break-even'!$B$29-(IFERROR(('Break-even'!$B$25*$A12)/(1+'Break-even'!$B$8),0))),""))</f>
        <v/>
      </c>
    </row>
    <row r="13">
      <c r="A13" s="11" t="n">
        <v>0.15</v>
      </c>
      <c r="B13" s="18">
        <f>'Break-even'!$B$25*$A13</f>
        <v/>
      </c>
      <c r="C13" s="18">
        <f>IFERROR(('Break-even'!$B$25*$A13)/(1+'Break-even'!$B$8),0)</f>
        <v/>
      </c>
      <c r="D13" s="18">
        <f>'Break-even'!$B$29-(IFERROR(('Break-even'!$B$25*$A13)/(1+'Break-even'!$B$8),0))</f>
        <v/>
      </c>
      <c r="E13" s="19">
        <f>IFERROR(('Break-even'!$B$29-(IFERROR(('Break-even'!$B$25*$A13)/(1+'Break-even'!$B$8),0)))/('Break-even'!$B$25),"")</f>
        <v/>
      </c>
      <c r="F13" s="19">
        <f>IF(('Break-even'!$B$29-'Break-even'!$B$22*(IFERROR(('Break-even'!$B$25*$A13)/(1+'Break-even'!$B$8),0)))&lt;=0,"never",IFERROR('Break-even'!$B$22*(IFERROR(('Break-even'!$B$25*$A13)/(1+'Break-even'!$B$8),0))/('Break-even'!$B$29-'Break-even'!$B$22*(IFERROR(('Break-even'!$B$25*$A13)/(1+'Break-even'!$B$8),0))),""))</f>
        <v/>
      </c>
      <c r="G13" s="19">
        <f>IF(('Break-even'!$B$29-(IFERROR(('Break-even'!$B$25*$A13)/(1+'Break-even'!$B$8),0)))&lt;=0,"never",IFERROR((IFERROR(('Break-even'!$B$25*$A13)/(1+'Break-even'!$B$8),0))/('Break-even'!$B$29-(IFERROR(('Break-even'!$B$25*$A13)/(1+'Break-even'!$B$8),0))),""))</f>
        <v/>
      </c>
    </row>
    <row r="14">
      <c r="A14" s="11" t="n">
        <v>0.2</v>
      </c>
      <c r="B14" s="18">
        <f>'Break-even'!$B$25*$A14</f>
        <v/>
      </c>
      <c r="C14" s="18">
        <f>IFERROR(('Break-even'!$B$25*$A14)/(1+'Break-even'!$B$8),0)</f>
        <v/>
      </c>
      <c r="D14" s="18">
        <f>'Break-even'!$B$29-(IFERROR(('Break-even'!$B$25*$A14)/(1+'Break-even'!$B$8),0))</f>
        <v/>
      </c>
      <c r="E14" s="19">
        <f>IFERROR(('Break-even'!$B$29-(IFERROR(('Break-even'!$B$25*$A14)/(1+'Break-even'!$B$8),0)))/('Break-even'!$B$25),"")</f>
        <v/>
      </c>
      <c r="F14" s="19">
        <f>IF(('Break-even'!$B$29-'Break-even'!$B$22*(IFERROR(('Break-even'!$B$25*$A14)/(1+'Break-even'!$B$8),0)))&lt;=0,"never",IFERROR('Break-even'!$B$22*(IFERROR(('Break-even'!$B$25*$A14)/(1+'Break-even'!$B$8),0))/('Break-even'!$B$29-'Break-even'!$B$22*(IFERROR(('Break-even'!$B$25*$A14)/(1+'Break-even'!$B$8),0))),""))</f>
        <v/>
      </c>
      <c r="G14" s="19">
        <f>IF(('Break-even'!$B$29-(IFERROR(('Break-even'!$B$25*$A14)/(1+'Break-even'!$B$8),0)))&lt;=0,"never",IFERROR((IFERROR(('Break-even'!$B$25*$A14)/(1+'Break-even'!$B$8),0))/('Break-even'!$B$29-(IFERROR(('Break-even'!$B$25*$A14)/(1+'Break-even'!$B$8),0))),""))</f>
        <v/>
      </c>
    </row>
    <row r="15">
      <c r="A15" s="11" t="n">
        <v>0.25</v>
      </c>
      <c r="B15" s="18">
        <f>'Break-even'!$B$25*$A15</f>
        <v/>
      </c>
      <c r="C15" s="18">
        <f>IFERROR(('Break-even'!$B$25*$A15)/(1+'Break-even'!$B$8),0)</f>
        <v/>
      </c>
      <c r="D15" s="18">
        <f>'Break-even'!$B$29-(IFERROR(('Break-even'!$B$25*$A15)/(1+'Break-even'!$B$8),0))</f>
        <v/>
      </c>
      <c r="E15" s="19">
        <f>IFERROR(('Break-even'!$B$29-(IFERROR(('Break-even'!$B$25*$A15)/(1+'Break-even'!$B$8),0)))/('Break-even'!$B$25),"")</f>
        <v/>
      </c>
      <c r="F15" s="19">
        <f>IF(('Break-even'!$B$29-'Break-even'!$B$22*(IFERROR(('Break-even'!$B$25*$A15)/(1+'Break-even'!$B$8),0)))&lt;=0,"never",IFERROR('Break-even'!$B$22*(IFERROR(('Break-even'!$B$25*$A15)/(1+'Break-even'!$B$8),0))/('Break-even'!$B$29-'Break-even'!$B$22*(IFERROR(('Break-even'!$B$25*$A15)/(1+'Break-even'!$B$8),0))),""))</f>
        <v/>
      </c>
      <c r="G15" s="19">
        <f>IF(('Break-even'!$B$29-(IFERROR(('Break-even'!$B$25*$A15)/(1+'Break-even'!$B$8),0)))&lt;=0,"never",IFERROR((IFERROR(('Break-even'!$B$25*$A15)/(1+'Break-even'!$B$8),0))/('Break-even'!$B$29-(IFERROR(('Break-even'!$B$25*$A15)/(1+'Break-even'!$B$8),0))),""))</f>
        <v/>
      </c>
    </row>
    <row r="16">
      <c r="A16" s="11" t="n">
        <v>0.3</v>
      </c>
      <c r="B16" s="18">
        <f>'Break-even'!$B$25*$A16</f>
        <v/>
      </c>
      <c r="C16" s="18">
        <f>IFERROR(('Break-even'!$B$25*$A16)/(1+'Break-even'!$B$8),0)</f>
        <v/>
      </c>
      <c r="D16" s="18">
        <f>'Break-even'!$B$29-(IFERROR(('Break-even'!$B$25*$A16)/(1+'Break-even'!$B$8),0))</f>
        <v/>
      </c>
      <c r="E16" s="19">
        <f>IFERROR(('Break-even'!$B$29-(IFERROR(('Break-even'!$B$25*$A16)/(1+'Break-even'!$B$8),0)))/('Break-even'!$B$25),"")</f>
        <v/>
      </c>
      <c r="F16" s="19">
        <f>IF(('Break-even'!$B$29-'Break-even'!$B$22*(IFERROR(('Break-even'!$B$25*$A16)/(1+'Break-even'!$B$8),0)))&lt;=0,"never",IFERROR('Break-even'!$B$22*(IFERROR(('Break-even'!$B$25*$A16)/(1+'Break-even'!$B$8),0))/('Break-even'!$B$29-'Break-even'!$B$22*(IFERROR(('Break-even'!$B$25*$A16)/(1+'Break-even'!$B$8),0))),""))</f>
        <v/>
      </c>
      <c r="G16" s="19">
        <f>IF(('Break-even'!$B$29-(IFERROR(('Break-even'!$B$25*$A16)/(1+'Break-even'!$B$8),0)))&lt;=0,"never",IFERROR((IFERROR(('Break-even'!$B$25*$A16)/(1+'Break-even'!$B$8),0))/('Break-even'!$B$29-(IFERROR(('Break-even'!$B$25*$A16)/(1+'Break-even'!$B$8),0))),""))</f>
        <v/>
      </c>
    </row>
    <row r="17">
      <c r="A17" s="11" t="n">
        <v>0.4</v>
      </c>
      <c r="B17" s="18">
        <f>'Break-even'!$B$25*$A17</f>
        <v/>
      </c>
      <c r="C17" s="18">
        <f>IFERROR(('Break-even'!$B$25*$A17)/(1+'Break-even'!$B$8),0)</f>
        <v/>
      </c>
      <c r="D17" s="18">
        <f>'Break-even'!$B$29-(IFERROR(('Break-even'!$B$25*$A17)/(1+'Break-even'!$B$8),0))</f>
        <v/>
      </c>
      <c r="E17" s="19">
        <f>IFERROR(('Break-even'!$B$29-(IFERROR(('Break-even'!$B$25*$A17)/(1+'Break-even'!$B$8),0)))/('Break-even'!$B$25),"")</f>
        <v/>
      </c>
      <c r="F17" s="19">
        <f>IF(('Break-even'!$B$29-'Break-even'!$B$22*(IFERROR(('Break-even'!$B$25*$A17)/(1+'Break-even'!$B$8),0)))&lt;=0,"never",IFERROR('Break-even'!$B$22*(IFERROR(('Break-even'!$B$25*$A17)/(1+'Break-even'!$B$8),0))/('Break-even'!$B$29-'Break-even'!$B$22*(IFERROR(('Break-even'!$B$25*$A17)/(1+'Break-even'!$B$8),0))),""))</f>
        <v/>
      </c>
      <c r="G17" s="19">
        <f>IF(('Break-even'!$B$29-(IFERROR(('Break-even'!$B$25*$A17)/(1+'Break-even'!$B$8),0)))&lt;=0,"never",IFERROR((IFERROR(('Break-even'!$B$25*$A17)/(1+'Break-even'!$B$8),0))/('Break-even'!$B$29-(IFERROR(('Break-even'!$B$25*$A17)/(1+'Break-even'!$B$8),0))),""))</f>
        <v/>
      </c>
    </row>
    <row r="18">
      <c r="A18" s="11" t="n">
        <v>0.5</v>
      </c>
      <c r="B18" s="18">
        <f>'Break-even'!$B$25*$A18</f>
        <v/>
      </c>
      <c r="C18" s="18">
        <f>IFERROR(('Break-even'!$B$25*$A18)/(1+'Break-even'!$B$8),0)</f>
        <v/>
      </c>
      <c r="D18" s="18">
        <f>'Break-even'!$B$29-(IFERROR(('Break-even'!$B$25*$A18)/(1+'Break-even'!$B$8),0))</f>
        <v/>
      </c>
      <c r="E18" s="19">
        <f>IFERROR(('Break-even'!$B$29-(IFERROR(('Break-even'!$B$25*$A18)/(1+'Break-even'!$B$8),0)))/('Break-even'!$B$25),"")</f>
        <v/>
      </c>
      <c r="F18" s="19">
        <f>IF(('Break-even'!$B$29-'Break-even'!$B$22*(IFERROR(('Break-even'!$B$25*$A18)/(1+'Break-even'!$B$8),0)))&lt;=0,"never",IFERROR('Break-even'!$B$22*(IFERROR(('Break-even'!$B$25*$A18)/(1+'Break-even'!$B$8),0))/('Break-even'!$B$29-'Break-even'!$B$22*(IFERROR(('Break-even'!$B$25*$A18)/(1+'Break-even'!$B$8),0))),""))</f>
        <v/>
      </c>
      <c r="G18" s="19">
        <f>IF(('Break-even'!$B$29-(IFERROR(('Break-even'!$B$25*$A18)/(1+'Break-even'!$B$8),0)))&lt;=0,"never",IFERROR((IFERROR(('Break-even'!$B$25*$A18)/(1+'Break-even'!$B$8),0))/('Break-even'!$B$29-(IFERROR(('Break-even'!$B$25*$A18)/(1+'Break-even'!$B$8),0))),""))</f>
        <v/>
      </c>
    </row>
    <row r="20">
      <c r="A20" s="16" t="inlineStr">
        <is>
          <t>Read the last two columns rather than the first four. A rate that still leaves a profit per sale can still be losing you money overall.</t>
        </is>
      </c>
    </row>
  </sheetData>
  <conditionalFormatting sqref="D7:D18">
    <cfRule type="cellIs" priority="1" operator="lessThan" dxfId="0">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0"/>
  <sheetViews>
    <sheetView showGridLines="0" workbookViewId="0">
      <selection activeCell="A1" sqref="A1"/>
    </sheetView>
  </sheetViews>
  <sheetFormatPr baseColWidth="8" defaultRowHeight="15"/>
  <cols>
    <col width="12" customWidth="1" min="1" max="1"/>
    <col width="13" customWidth="1" min="2" max="2"/>
    <col width="13" customWidth="1" min="3" max="3"/>
    <col width="13" customWidth="1" min="4" max="4"/>
    <col width="13" customWidth="1" min="5" max="5"/>
    <col width="13" customWidth="1" min="6" max="6"/>
  </cols>
  <sheetData>
    <row r="1">
      <c r="A1" s="1" t="inlineStr">
        <is>
          <t>ZAZEN TAX</t>
        </is>
      </c>
    </row>
    <row r="2">
      <c r="A2" s="2" t="inlineStr">
        <is>
          <t>Extra sales needed to stand still</t>
        </is>
      </c>
    </row>
    <row r="3">
      <c r="A3" s="3" t="inlineStr">
        <is>
          <t>Ad rate down the side, the share of your sales that gets charged across the top.</t>
        </is>
      </c>
    </row>
    <row r="6" ht="22" customHeight="1">
      <c r="A6" s="6" t="inlineStr">
        <is>
          <t>Ad rate</t>
        </is>
      </c>
      <c r="B6" s="20" t="n">
        <v>0.3</v>
      </c>
      <c r="C6" s="20" t="n">
        <v>0.5</v>
      </c>
      <c r="D6" s="20" t="n">
        <v>0.7</v>
      </c>
      <c r="E6" s="20" t="n">
        <v>0.85</v>
      </c>
      <c r="F6" s="20" t="n">
        <v>1</v>
      </c>
    </row>
    <row r="7">
      <c r="A7" s="11" t="n">
        <v>0.02</v>
      </c>
      <c r="B7" s="19">
        <f>IF(('Break-even'!$B$29-B$6*(IFERROR(('Break-even'!$B$25*$A7)/(1+'Break-even'!$B$8),0)))&lt;=0,"never",IFERROR(B$6*(IFERROR(('Break-even'!$B$25*$A7)/(1+'Break-even'!$B$8),0))/('Break-even'!$B$29-B$6*(IFERROR(('Break-even'!$B$25*$A7)/(1+'Break-even'!$B$8),0))),""))</f>
        <v/>
      </c>
      <c r="C7" s="19">
        <f>IF(('Break-even'!$B$29-C$6*(IFERROR(('Break-even'!$B$25*$A7)/(1+'Break-even'!$B$8),0)))&lt;=0,"never",IFERROR(C$6*(IFERROR(('Break-even'!$B$25*$A7)/(1+'Break-even'!$B$8),0))/('Break-even'!$B$29-C$6*(IFERROR(('Break-even'!$B$25*$A7)/(1+'Break-even'!$B$8),0))),""))</f>
        <v/>
      </c>
      <c r="D7" s="19">
        <f>IF(('Break-even'!$B$29-D$6*(IFERROR(('Break-even'!$B$25*$A7)/(1+'Break-even'!$B$8),0)))&lt;=0,"never",IFERROR(D$6*(IFERROR(('Break-even'!$B$25*$A7)/(1+'Break-even'!$B$8),0))/('Break-even'!$B$29-D$6*(IFERROR(('Break-even'!$B$25*$A7)/(1+'Break-even'!$B$8),0))),""))</f>
        <v/>
      </c>
      <c r="E7" s="19">
        <f>IF(('Break-even'!$B$29-E$6*(IFERROR(('Break-even'!$B$25*$A7)/(1+'Break-even'!$B$8),0)))&lt;=0,"never",IFERROR(E$6*(IFERROR(('Break-even'!$B$25*$A7)/(1+'Break-even'!$B$8),0))/('Break-even'!$B$29-E$6*(IFERROR(('Break-even'!$B$25*$A7)/(1+'Break-even'!$B$8),0))),""))</f>
        <v/>
      </c>
      <c r="F7" s="19">
        <f>IF(('Break-even'!$B$29-F$6*(IFERROR(('Break-even'!$B$25*$A7)/(1+'Break-even'!$B$8),0)))&lt;=0,"never",IFERROR(F$6*(IFERROR(('Break-even'!$B$25*$A7)/(1+'Break-even'!$B$8),0))/('Break-even'!$B$29-F$6*(IFERROR(('Break-even'!$B$25*$A7)/(1+'Break-even'!$B$8),0))),""))</f>
        <v/>
      </c>
    </row>
    <row r="8">
      <c r="A8" s="11" t="n">
        <v>0.04</v>
      </c>
      <c r="B8" s="19">
        <f>IF(('Break-even'!$B$29-B$6*(IFERROR(('Break-even'!$B$25*$A8)/(1+'Break-even'!$B$8),0)))&lt;=0,"never",IFERROR(B$6*(IFERROR(('Break-even'!$B$25*$A8)/(1+'Break-even'!$B$8),0))/('Break-even'!$B$29-B$6*(IFERROR(('Break-even'!$B$25*$A8)/(1+'Break-even'!$B$8),0))),""))</f>
        <v/>
      </c>
      <c r="C8" s="19">
        <f>IF(('Break-even'!$B$29-C$6*(IFERROR(('Break-even'!$B$25*$A8)/(1+'Break-even'!$B$8),0)))&lt;=0,"never",IFERROR(C$6*(IFERROR(('Break-even'!$B$25*$A8)/(1+'Break-even'!$B$8),0))/('Break-even'!$B$29-C$6*(IFERROR(('Break-even'!$B$25*$A8)/(1+'Break-even'!$B$8),0))),""))</f>
        <v/>
      </c>
      <c r="D8" s="19">
        <f>IF(('Break-even'!$B$29-D$6*(IFERROR(('Break-even'!$B$25*$A8)/(1+'Break-even'!$B$8),0)))&lt;=0,"never",IFERROR(D$6*(IFERROR(('Break-even'!$B$25*$A8)/(1+'Break-even'!$B$8),0))/('Break-even'!$B$29-D$6*(IFERROR(('Break-even'!$B$25*$A8)/(1+'Break-even'!$B$8),0))),""))</f>
        <v/>
      </c>
      <c r="E8" s="19">
        <f>IF(('Break-even'!$B$29-E$6*(IFERROR(('Break-even'!$B$25*$A8)/(1+'Break-even'!$B$8),0)))&lt;=0,"never",IFERROR(E$6*(IFERROR(('Break-even'!$B$25*$A8)/(1+'Break-even'!$B$8),0))/('Break-even'!$B$29-E$6*(IFERROR(('Break-even'!$B$25*$A8)/(1+'Break-even'!$B$8),0))),""))</f>
        <v/>
      </c>
      <c r="F8" s="19">
        <f>IF(('Break-even'!$B$29-F$6*(IFERROR(('Break-even'!$B$25*$A8)/(1+'Break-even'!$B$8),0)))&lt;=0,"never",IFERROR(F$6*(IFERROR(('Break-even'!$B$25*$A8)/(1+'Break-even'!$B$8),0))/('Break-even'!$B$29-F$6*(IFERROR(('Break-even'!$B$25*$A8)/(1+'Break-even'!$B$8),0))),""))</f>
        <v/>
      </c>
    </row>
    <row r="9">
      <c r="A9" s="11" t="n">
        <v>0.06</v>
      </c>
      <c r="B9" s="19">
        <f>IF(('Break-even'!$B$29-B$6*(IFERROR(('Break-even'!$B$25*$A9)/(1+'Break-even'!$B$8),0)))&lt;=0,"never",IFERROR(B$6*(IFERROR(('Break-even'!$B$25*$A9)/(1+'Break-even'!$B$8),0))/('Break-even'!$B$29-B$6*(IFERROR(('Break-even'!$B$25*$A9)/(1+'Break-even'!$B$8),0))),""))</f>
        <v/>
      </c>
      <c r="C9" s="19">
        <f>IF(('Break-even'!$B$29-C$6*(IFERROR(('Break-even'!$B$25*$A9)/(1+'Break-even'!$B$8),0)))&lt;=0,"never",IFERROR(C$6*(IFERROR(('Break-even'!$B$25*$A9)/(1+'Break-even'!$B$8),0))/('Break-even'!$B$29-C$6*(IFERROR(('Break-even'!$B$25*$A9)/(1+'Break-even'!$B$8),0))),""))</f>
        <v/>
      </c>
      <c r="D9" s="19">
        <f>IF(('Break-even'!$B$29-D$6*(IFERROR(('Break-even'!$B$25*$A9)/(1+'Break-even'!$B$8),0)))&lt;=0,"never",IFERROR(D$6*(IFERROR(('Break-even'!$B$25*$A9)/(1+'Break-even'!$B$8),0))/('Break-even'!$B$29-D$6*(IFERROR(('Break-even'!$B$25*$A9)/(1+'Break-even'!$B$8),0))),""))</f>
        <v/>
      </c>
      <c r="E9" s="19">
        <f>IF(('Break-even'!$B$29-E$6*(IFERROR(('Break-even'!$B$25*$A9)/(1+'Break-even'!$B$8),0)))&lt;=0,"never",IFERROR(E$6*(IFERROR(('Break-even'!$B$25*$A9)/(1+'Break-even'!$B$8),0))/('Break-even'!$B$29-E$6*(IFERROR(('Break-even'!$B$25*$A9)/(1+'Break-even'!$B$8),0))),""))</f>
        <v/>
      </c>
      <c r="F9" s="19">
        <f>IF(('Break-even'!$B$29-F$6*(IFERROR(('Break-even'!$B$25*$A9)/(1+'Break-even'!$B$8),0)))&lt;=0,"never",IFERROR(F$6*(IFERROR(('Break-even'!$B$25*$A9)/(1+'Break-even'!$B$8),0))/('Break-even'!$B$29-F$6*(IFERROR(('Break-even'!$B$25*$A9)/(1+'Break-even'!$B$8),0))),""))</f>
        <v/>
      </c>
    </row>
    <row r="10">
      <c r="A10" s="11" t="n">
        <v>0.08</v>
      </c>
      <c r="B10" s="19">
        <f>IF(('Break-even'!$B$29-B$6*(IFERROR(('Break-even'!$B$25*$A10)/(1+'Break-even'!$B$8),0)))&lt;=0,"never",IFERROR(B$6*(IFERROR(('Break-even'!$B$25*$A10)/(1+'Break-even'!$B$8),0))/('Break-even'!$B$29-B$6*(IFERROR(('Break-even'!$B$25*$A10)/(1+'Break-even'!$B$8),0))),""))</f>
        <v/>
      </c>
      <c r="C10" s="19">
        <f>IF(('Break-even'!$B$29-C$6*(IFERROR(('Break-even'!$B$25*$A10)/(1+'Break-even'!$B$8),0)))&lt;=0,"never",IFERROR(C$6*(IFERROR(('Break-even'!$B$25*$A10)/(1+'Break-even'!$B$8),0))/('Break-even'!$B$29-C$6*(IFERROR(('Break-even'!$B$25*$A10)/(1+'Break-even'!$B$8),0))),""))</f>
        <v/>
      </c>
      <c r="D10" s="19">
        <f>IF(('Break-even'!$B$29-D$6*(IFERROR(('Break-even'!$B$25*$A10)/(1+'Break-even'!$B$8),0)))&lt;=0,"never",IFERROR(D$6*(IFERROR(('Break-even'!$B$25*$A10)/(1+'Break-even'!$B$8),0))/('Break-even'!$B$29-D$6*(IFERROR(('Break-even'!$B$25*$A10)/(1+'Break-even'!$B$8),0))),""))</f>
        <v/>
      </c>
      <c r="E10" s="19">
        <f>IF(('Break-even'!$B$29-E$6*(IFERROR(('Break-even'!$B$25*$A10)/(1+'Break-even'!$B$8),0)))&lt;=0,"never",IFERROR(E$6*(IFERROR(('Break-even'!$B$25*$A10)/(1+'Break-even'!$B$8),0))/('Break-even'!$B$29-E$6*(IFERROR(('Break-even'!$B$25*$A10)/(1+'Break-even'!$B$8),0))),""))</f>
        <v/>
      </c>
      <c r="F10" s="19">
        <f>IF(('Break-even'!$B$29-F$6*(IFERROR(('Break-even'!$B$25*$A10)/(1+'Break-even'!$B$8),0)))&lt;=0,"never",IFERROR(F$6*(IFERROR(('Break-even'!$B$25*$A10)/(1+'Break-even'!$B$8),0))/('Break-even'!$B$29-F$6*(IFERROR(('Break-even'!$B$25*$A10)/(1+'Break-even'!$B$8),0))),""))</f>
        <v/>
      </c>
    </row>
    <row r="11">
      <c r="A11" s="11" t="n">
        <v>0.1</v>
      </c>
      <c r="B11" s="19">
        <f>IF(('Break-even'!$B$29-B$6*(IFERROR(('Break-even'!$B$25*$A11)/(1+'Break-even'!$B$8),0)))&lt;=0,"never",IFERROR(B$6*(IFERROR(('Break-even'!$B$25*$A11)/(1+'Break-even'!$B$8),0))/('Break-even'!$B$29-B$6*(IFERROR(('Break-even'!$B$25*$A11)/(1+'Break-even'!$B$8),0))),""))</f>
        <v/>
      </c>
      <c r="C11" s="19">
        <f>IF(('Break-even'!$B$29-C$6*(IFERROR(('Break-even'!$B$25*$A11)/(1+'Break-even'!$B$8),0)))&lt;=0,"never",IFERROR(C$6*(IFERROR(('Break-even'!$B$25*$A11)/(1+'Break-even'!$B$8),0))/('Break-even'!$B$29-C$6*(IFERROR(('Break-even'!$B$25*$A11)/(1+'Break-even'!$B$8),0))),""))</f>
        <v/>
      </c>
      <c r="D11" s="19">
        <f>IF(('Break-even'!$B$29-D$6*(IFERROR(('Break-even'!$B$25*$A11)/(1+'Break-even'!$B$8),0)))&lt;=0,"never",IFERROR(D$6*(IFERROR(('Break-even'!$B$25*$A11)/(1+'Break-even'!$B$8),0))/('Break-even'!$B$29-D$6*(IFERROR(('Break-even'!$B$25*$A11)/(1+'Break-even'!$B$8),0))),""))</f>
        <v/>
      </c>
      <c r="E11" s="19">
        <f>IF(('Break-even'!$B$29-E$6*(IFERROR(('Break-even'!$B$25*$A11)/(1+'Break-even'!$B$8),0)))&lt;=0,"never",IFERROR(E$6*(IFERROR(('Break-even'!$B$25*$A11)/(1+'Break-even'!$B$8),0))/('Break-even'!$B$29-E$6*(IFERROR(('Break-even'!$B$25*$A11)/(1+'Break-even'!$B$8),0))),""))</f>
        <v/>
      </c>
      <c r="F11" s="19">
        <f>IF(('Break-even'!$B$29-F$6*(IFERROR(('Break-even'!$B$25*$A11)/(1+'Break-even'!$B$8),0)))&lt;=0,"never",IFERROR(F$6*(IFERROR(('Break-even'!$B$25*$A11)/(1+'Break-even'!$B$8),0))/('Break-even'!$B$29-F$6*(IFERROR(('Break-even'!$B$25*$A11)/(1+'Break-even'!$B$8),0))),""))</f>
        <v/>
      </c>
    </row>
    <row r="12">
      <c r="A12" s="11" t="n">
        <v>0.12</v>
      </c>
      <c r="B12" s="19">
        <f>IF(('Break-even'!$B$29-B$6*(IFERROR(('Break-even'!$B$25*$A12)/(1+'Break-even'!$B$8),0)))&lt;=0,"never",IFERROR(B$6*(IFERROR(('Break-even'!$B$25*$A12)/(1+'Break-even'!$B$8),0))/('Break-even'!$B$29-B$6*(IFERROR(('Break-even'!$B$25*$A12)/(1+'Break-even'!$B$8),0))),""))</f>
        <v/>
      </c>
      <c r="C12" s="19">
        <f>IF(('Break-even'!$B$29-C$6*(IFERROR(('Break-even'!$B$25*$A12)/(1+'Break-even'!$B$8),0)))&lt;=0,"never",IFERROR(C$6*(IFERROR(('Break-even'!$B$25*$A12)/(1+'Break-even'!$B$8),0))/('Break-even'!$B$29-C$6*(IFERROR(('Break-even'!$B$25*$A12)/(1+'Break-even'!$B$8),0))),""))</f>
        <v/>
      </c>
      <c r="D12" s="19">
        <f>IF(('Break-even'!$B$29-D$6*(IFERROR(('Break-even'!$B$25*$A12)/(1+'Break-even'!$B$8),0)))&lt;=0,"never",IFERROR(D$6*(IFERROR(('Break-even'!$B$25*$A12)/(1+'Break-even'!$B$8),0))/('Break-even'!$B$29-D$6*(IFERROR(('Break-even'!$B$25*$A12)/(1+'Break-even'!$B$8),0))),""))</f>
        <v/>
      </c>
      <c r="E12" s="19">
        <f>IF(('Break-even'!$B$29-E$6*(IFERROR(('Break-even'!$B$25*$A12)/(1+'Break-even'!$B$8),0)))&lt;=0,"never",IFERROR(E$6*(IFERROR(('Break-even'!$B$25*$A12)/(1+'Break-even'!$B$8),0))/('Break-even'!$B$29-E$6*(IFERROR(('Break-even'!$B$25*$A12)/(1+'Break-even'!$B$8),0))),""))</f>
        <v/>
      </c>
      <c r="F12" s="19">
        <f>IF(('Break-even'!$B$29-F$6*(IFERROR(('Break-even'!$B$25*$A12)/(1+'Break-even'!$B$8),0)))&lt;=0,"never",IFERROR(F$6*(IFERROR(('Break-even'!$B$25*$A12)/(1+'Break-even'!$B$8),0))/('Break-even'!$B$29-F$6*(IFERROR(('Break-even'!$B$25*$A12)/(1+'Break-even'!$B$8),0))),""))</f>
        <v/>
      </c>
    </row>
    <row r="13">
      <c r="A13" s="11" t="n">
        <v>0.15</v>
      </c>
      <c r="B13" s="19">
        <f>IF(('Break-even'!$B$29-B$6*(IFERROR(('Break-even'!$B$25*$A13)/(1+'Break-even'!$B$8),0)))&lt;=0,"never",IFERROR(B$6*(IFERROR(('Break-even'!$B$25*$A13)/(1+'Break-even'!$B$8),0))/('Break-even'!$B$29-B$6*(IFERROR(('Break-even'!$B$25*$A13)/(1+'Break-even'!$B$8),0))),""))</f>
        <v/>
      </c>
      <c r="C13" s="19">
        <f>IF(('Break-even'!$B$29-C$6*(IFERROR(('Break-even'!$B$25*$A13)/(1+'Break-even'!$B$8),0)))&lt;=0,"never",IFERROR(C$6*(IFERROR(('Break-even'!$B$25*$A13)/(1+'Break-even'!$B$8),0))/('Break-even'!$B$29-C$6*(IFERROR(('Break-even'!$B$25*$A13)/(1+'Break-even'!$B$8),0))),""))</f>
        <v/>
      </c>
      <c r="D13" s="19">
        <f>IF(('Break-even'!$B$29-D$6*(IFERROR(('Break-even'!$B$25*$A13)/(1+'Break-even'!$B$8),0)))&lt;=0,"never",IFERROR(D$6*(IFERROR(('Break-even'!$B$25*$A13)/(1+'Break-even'!$B$8),0))/('Break-even'!$B$29-D$6*(IFERROR(('Break-even'!$B$25*$A13)/(1+'Break-even'!$B$8),0))),""))</f>
        <v/>
      </c>
      <c r="E13" s="19">
        <f>IF(('Break-even'!$B$29-E$6*(IFERROR(('Break-even'!$B$25*$A13)/(1+'Break-even'!$B$8),0)))&lt;=0,"never",IFERROR(E$6*(IFERROR(('Break-even'!$B$25*$A13)/(1+'Break-even'!$B$8),0))/('Break-even'!$B$29-E$6*(IFERROR(('Break-even'!$B$25*$A13)/(1+'Break-even'!$B$8),0))),""))</f>
        <v/>
      </c>
      <c r="F13" s="19">
        <f>IF(('Break-even'!$B$29-F$6*(IFERROR(('Break-even'!$B$25*$A13)/(1+'Break-even'!$B$8),0)))&lt;=0,"never",IFERROR(F$6*(IFERROR(('Break-even'!$B$25*$A13)/(1+'Break-even'!$B$8),0))/('Break-even'!$B$29-F$6*(IFERROR(('Break-even'!$B$25*$A13)/(1+'Break-even'!$B$8),0))),""))</f>
        <v/>
      </c>
    </row>
    <row r="14">
      <c r="A14" s="11" t="n">
        <v>0.2</v>
      </c>
      <c r="B14" s="19">
        <f>IF(('Break-even'!$B$29-B$6*(IFERROR(('Break-even'!$B$25*$A14)/(1+'Break-even'!$B$8),0)))&lt;=0,"never",IFERROR(B$6*(IFERROR(('Break-even'!$B$25*$A14)/(1+'Break-even'!$B$8),0))/('Break-even'!$B$29-B$6*(IFERROR(('Break-even'!$B$25*$A14)/(1+'Break-even'!$B$8),0))),""))</f>
        <v/>
      </c>
      <c r="C14" s="19">
        <f>IF(('Break-even'!$B$29-C$6*(IFERROR(('Break-even'!$B$25*$A14)/(1+'Break-even'!$B$8),0)))&lt;=0,"never",IFERROR(C$6*(IFERROR(('Break-even'!$B$25*$A14)/(1+'Break-even'!$B$8),0))/('Break-even'!$B$29-C$6*(IFERROR(('Break-even'!$B$25*$A14)/(1+'Break-even'!$B$8),0))),""))</f>
        <v/>
      </c>
      <c r="D14" s="19">
        <f>IF(('Break-even'!$B$29-D$6*(IFERROR(('Break-even'!$B$25*$A14)/(1+'Break-even'!$B$8),0)))&lt;=0,"never",IFERROR(D$6*(IFERROR(('Break-even'!$B$25*$A14)/(1+'Break-even'!$B$8),0))/('Break-even'!$B$29-D$6*(IFERROR(('Break-even'!$B$25*$A14)/(1+'Break-even'!$B$8),0))),""))</f>
        <v/>
      </c>
      <c r="E14" s="19">
        <f>IF(('Break-even'!$B$29-E$6*(IFERROR(('Break-even'!$B$25*$A14)/(1+'Break-even'!$B$8),0)))&lt;=0,"never",IFERROR(E$6*(IFERROR(('Break-even'!$B$25*$A14)/(1+'Break-even'!$B$8),0))/('Break-even'!$B$29-E$6*(IFERROR(('Break-even'!$B$25*$A14)/(1+'Break-even'!$B$8),0))),""))</f>
        <v/>
      </c>
      <c r="F14" s="19">
        <f>IF(('Break-even'!$B$29-F$6*(IFERROR(('Break-even'!$B$25*$A14)/(1+'Break-even'!$B$8),0)))&lt;=0,"never",IFERROR(F$6*(IFERROR(('Break-even'!$B$25*$A14)/(1+'Break-even'!$B$8),0))/('Break-even'!$B$29-F$6*(IFERROR(('Break-even'!$B$25*$A14)/(1+'Break-even'!$B$8),0))),""))</f>
        <v/>
      </c>
    </row>
    <row r="15">
      <c r="A15" s="11" t="n">
        <v>0.25</v>
      </c>
      <c r="B15" s="19">
        <f>IF(('Break-even'!$B$29-B$6*(IFERROR(('Break-even'!$B$25*$A15)/(1+'Break-even'!$B$8),0)))&lt;=0,"never",IFERROR(B$6*(IFERROR(('Break-even'!$B$25*$A15)/(1+'Break-even'!$B$8),0))/('Break-even'!$B$29-B$6*(IFERROR(('Break-even'!$B$25*$A15)/(1+'Break-even'!$B$8),0))),""))</f>
        <v/>
      </c>
      <c r="C15" s="19">
        <f>IF(('Break-even'!$B$29-C$6*(IFERROR(('Break-even'!$B$25*$A15)/(1+'Break-even'!$B$8),0)))&lt;=0,"never",IFERROR(C$6*(IFERROR(('Break-even'!$B$25*$A15)/(1+'Break-even'!$B$8),0))/('Break-even'!$B$29-C$6*(IFERROR(('Break-even'!$B$25*$A15)/(1+'Break-even'!$B$8),0))),""))</f>
        <v/>
      </c>
      <c r="D15" s="19">
        <f>IF(('Break-even'!$B$29-D$6*(IFERROR(('Break-even'!$B$25*$A15)/(1+'Break-even'!$B$8),0)))&lt;=0,"never",IFERROR(D$6*(IFERROR(('Break-even'!$B$25*$A15)/(1+'Break-even'!$B$8),0))/('Break-even'!$B$29-D$6*(IFERROR(('Break-even'!$B$25*$A15)/(1+'Break-even'!$B$8),0))),""))</f>
        <v/>
      </c>
      <c r="E15" s="19">
        <f>IF(('Break-even'!$B$29-E$6*(IFERROR(('Break-even'!$B$25*$A15)/(1+'Break-even'!$B$8),0)))&lt;=0,"never",IFERROR(E$6*(IFERROR(('Break-even'!$B$25*$A15)/(1+'Break-even'!$B$8),0))/('Break-even'!$B$29-E$6*(IFERROR(('Break-even'!$B$25*$A15)/(1+'Break-even'!$B$8),0))),""))</f>
        <v/>
      </c>
      <c r="F15" s="19">
        <f>IF(('Break-even'!$B$29-F$6*(IFERROR(('Break-even'!$B$25*$A15)/(1+'Break-even'!$B$8),0)))&lt;=0,"never",IFERROR(F$6*(IFERROR(('Break-even'!$B$25*$A15)/(1+'Break-even'!$B$8),0))/('Break-even'!$B$29-F$6*(IFERROR(('Break-even'!$B$25*$A15)/(1+'Break-even'!$B$8),0))),""))</f>
        <v/>
      </c>
    </row>
    <row r="16">
      <c r="A16" s="11" t="n">
        <v>0.3</v>
      </c>
      <c r="B16" s="19">
        <f>IF(('Break-even'!$B$29-B$6*(IFERROR(('Break-even'!$B$25*$A16)/(1+'Break-even'!$B$8),0)))&lt;=0,"never",IFERROR(B$6*(IFERROR(('Break-even'!$B$25*$A16)/(1+'Break-even'!$B$8),0))/('Break-even'!$B$29-B$6*(IFERROR(('Break-even'!$B$25*$A16)/(1+'Break-even'!$B$8),0))),""))</f>
        <v/>
      </c>
      <c r="C16" s="19">
        <f>IF(('Break-even'!$B$29-C$6*(IFERROR(('Break-even'!$B$25*$A16)/(1+'Break-even'!$B$8),0)))&lt;=0,"never",IFERROR(C$6*(IFERROR(('Break-even'!$B$25*$A16)/(1+'Break-even'!$B$8),0))/('Break-even'!$B$29-C$6*(IFERROR(('Break-even'!$B$25*$A16)/(1+'Break-even'!$B$8),0))),""))</f>
        <v/>
      </c>
      <c r="D16" s="19">
        <f>IF(('Break-even'!$B$29-D$6*(IFERROR(('Break-even'!$B$25*$A16)/(1+'Break-even'!$B$8),0)))&lt;=0,"never",IFERROR(D$6*(IFERROR(('Break-even'!$B$25*$A16)/(1+'Break-even'!$B$8),0))/('Break-even'!$B$29-D$6*(IFERROR(('Break-even'!$B$25*$A16)/(1+'Break-even'!$B$8),0))),""))</f>
        <v/>
      </c>
      <c r="E16" s="19">
        <f>IF(('Break-even'!$B$29-E$6*(IFERROR(('Break-even'!$B$25*$A16)/(1+'Break-even'!$B$8),0)))&lt;=0,"never",IFERROR(E$6*(IFERROR(('Break-even'!$B$25*$A16)/(1+'Break-even'!$B$8),0))/('Break-even'!$B$29-E$6*(IFERROR(('Break-even'!$B$25*$A16)/(1+'Break-even'!$B$8),0))),""))</f>
        <v/>
      </c>
      <c r="F16" s="19">
        <f>IF(('Break-even'!$B$29-F$6*(IFERROR(('Break-even'!$B$25*$A16)/(1+'Break-even'!$B$8),0)))&lt;=0,"never",IFERROR(F$6*(IFERROR(('Break-even'!$B$25*$A16)/(1+'Break-even'!$B$8),0))/('Break-even'!$B$29-F$6*(IFERROR(('Break-even'!$B$25*$A16)/(1+'Break-even'!$B$8),0))),""))</f>
        <v/>
      </c>
    </row>
    <row r="17">
      <c r="A17" s="11" t="n">
        <v>0.4</v>
      </c>
      <c r="B17" s="19">
        <f>IF(('Break-even'!$B$29-B$6*(IFERROR(('Break-even'!$B$25*$A17)/(1+'Break-even'!$B$8),0)))&lt;=0,"never",IFERROR(B$6*(IFERROR(('Break-even'!$B$25*$A17)/(1+'Break-even'!$B$8),0))/('Break-even'!$B$29-B$6*(IFERROR(('Break-even'!$B$25*$A17)/(1+'Break-even'!$B$8),0))),""))</f>
        <v/>
      </c>
      <c r="C17" s="19">
        <f>IF(('Break-even'!$B$29-C$6*(IFERROR(('Break-even'!$B$25*$A17)/(1+'Break-even'!$B$8),0)))&lt;=0,"never",IFERROR(C$6*(IFERROR(('Break-even'!$B$25*$A17)/(1+'Break-even'!$B$8),0))/('Break-even'!$B$29-C$6*(IFERROR(('Break-even'!$B$25*$A17)/(1+'Break-even'!$B$8),0))),""))</f>
        <v/>
      </c>
      <c r="D17" s="19">
        <f>IF(('Break-even'!$B$29-D$6*(IFERROR(('Break-even'!$B$25*$A17)/(1+'Break-even'!$B$8),0)))&lt;=0,"never",IFERROR(D$6*(IFERROR(('Break-even'!$B$25*$A17)/(1+'Break-even'!$B$8),0))/('Break-even'!$B$29-D$6*(IFERROR(('Break-even'!$B$25*$A17)/(1+'Break-even'!$B$8),0))),""))</f>
        <v/>
      </c>
      <c r="E17" s="19">
        <f>IF(('Break-even'!$B$29-E$6*(IFERROR(('Break-even'!$B$25*$A17)/(1+'Break-even'!$B$8),0)))&lt;=0,"never",IFERROR(E$6*(IFERROR(('Break-even'!$B$25*$A17)/(1+'Break-even'!$B$8),0))/('Break-even'!$B$29-E$6*(IFERROR(('Break-even'!$B$25*$A17)/(1+'Break-even'!$B$8),0))),""))</f>
        <v/>
      </c>
      <c r="F17" s="19">
        <f>IF(('Break-even'!$B$29-F$6*(IFERROR(('Break-even'!$B$25*$A17)/(1+'Break-even'!$B$8),0)))&lt;=0,"never",IFERROR(F$6*(IFERROR(('Break-even'!$B$25*$A17)/(1+'Break-even'!$B$8),0))/('Break-even'!$B$29-F$6*(IFERROR(('Break-even'!$B$25*$A17)/(1+'Break-even'!$B$8),0))),""))</f>
        <v/>
      </c>
    </row>
    <row r="18">
      <c r="A18" s="11" t="n">
        <v>0.5</v>
      </c>
      <c r="B18" s="19">
        <f>IF(('Break-even'!$B$29-B$6*(IFERROR(('Break-even'!$B$25*$A18)/(1+'Break-even'!$B$8),0)))&lt;=0,"never",IFERROR(B$6*(IFERROR(('Break-even'!$B$25*$A18)/(1+'Break-even'!$B$8),0))/('Break-even'!$B$29-B$6*(IFERROR(('Break-even'!$B$25*$A18)/(1+'Break-even'!$B$8),0))),""))</f>
        <v/>
      </c>
      <c r="C18" s="19">
        <f>IF(('Break-even'!$B$29-C$6*(IFERROR(('Break-even'!$B$25*$A18)/(1+'Break-even'!$B$8),0)))&lt;=0,"never",IFERROR(C$6*(IFERROR(('Break-even'!$B$25*$A18)/(1+'Break-even'!$B$8),0))/('Break-even'!$B$29-C$6*(IFERROR(('Break-even'!$B$25*$A18)/(1+'Break-even'!$B$8),0))),""))</f>
        <v/>
      </c>
      <c r="D18" s="19">
        <f>IF(('Break-even'!$B$29-D$6*(IFERROR(('Break-even'!$B$25*$A18)/(1+'Break-even'!$B$8),0)))&lt;=0,"never",IFERROR(D$6*(IFERROR(('Break-even'!$B$25*$A18)/(1+'Break-even'!$B$8),0))/('Break-even'!$B$29-D$6*(IFERROR(('Break-even'!$B$25*$A18)/(1+'Break-even'!$B$8),0))),""))</f>
        <v/>
      </c>
      <c r="E18" s="19">
        <f>IF(('Break-even'!$B$29-E$6*(IFERROR(('Break-even'!$B$25*$A18)/(1+'Break-even'!$B$8),0)))&lt;=0,"never",IFERROR(E$6*(IFERROR(('Break-even'!$B$25*$A18)/(1+'Break-even'!$B$8),0))/('Break-even'!$B$29-E$6*(IFERROR(('Break-even'!$B$25*$A18)/(1+'Break-even'!$B$8),0))),""))</f>
        <v/>
      </c>
      <c r="F18" s="19">
        <f>IF(('Break-even'!$B$29-F$6*(IFERROR(('Break-even'!$B$25*$A18)/(1+'Break-even'!$B$8),0)))&lt;=0,"never",IFERROR(F$6*(IFERROR(('Break-even'!$B$25*$A18)/(1+'Break-even'!$B$8),0))/('Break-even'!$B$29-F$6*(IFERROR(('Break-even'!$B$25*$A18)/(1+'Break-even'!$B$8),0))),""))</f>
        <v/>
      </c>
    </row>
    <row r="20">
      <c r="A20" s="16" t="inlineStr">
        <is>
          <t>The right-hand column is where UK sellers ended up after the attribution change. The left-hand one is where they thought they were.</t>
        </is>
      </c>
    </row>
  </sheetData>
  <mergeCells count="1">
    <mergeCell ref="A3:F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2026-08-09T15:03:21Z</dcterms:created>
  <dcterms:modified xmlns:dcterms="http://purl.org/dc/terms/" xmlns:xsi="http://www.w3.org/2001/XMLSchema-instance" xsi:type="dcterms:W3CDTF">2026-08-09T15:03:21Z</dcterms:modified>
</cp:coreProperties>
</file>