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Assumptions" sheetId="2" state="visible" r:id="rId2"/>
    <sheet xmlns:r="http://schemas.openxmlformats.org/officeDocument/2006/relationships" name="Forecast" sheetId="3" state="visible" r:id="rId3"/>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6">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
      <patternFill patternType="solid">
        <fgColor rgb="00FFFFFF"/>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5" fontId="8" fillId="3" borderId="1" pivotButton="0" quotePrefix="0" xfId="0"/>
    <xf numFmtId="164" fontId="8" fillId="4" borderId="1" pivotButton="0" quotePrefix="0" xfId="0"/>
    <xf numFmtId="0" fontId="6" fillId="2" borderId="0" applyAlignment="1" pivotButton="0" quotePrefix="0" xfId="0">
      <alignment vertical="center" wrapText="1"/>
    </xf>
    <xf numFmtId="0" fontId="7" fillId="5" borderId="1" pivotButton="0" quotePrefix="0" xfId="0"/>
    <xf numFmtId="164" fontId="7" fillId="4" borderId="1" pivotButton="0" quotePrefix="0" xfId="0"/>
    <xf numFmtId="0" fontId="8" fillId="5" borderId="1" pivotButton="0" quotePrefix="0" xfId="0"/>
    <xf numFmtId="0" fontId="7" fillId="4" borderId="1" pivotButton="0" quotePrefix="0" xfId="0"/>
    <xf numFmtId="164" fontId="7" fillId="3" borderId="1" pivotButton="0" quotePrefix="0" xfId="0"/>
    <xf numFmtId="0" fontId="8" fillId="0" borderId="0" pivotButton="0" quotePrefix="0" xfId="0"/>
    <xf numFmtId="164" fontId="9" fillId="4" borderId="1" pivotButton="0" quotePrefix="0" xfId="0"/>
    <xf numFmtId="3" fontId="8" fillId="4" borderId="1" pivotButton="0" quotePrefix="0" xfId="0"/>
    <xf numFmtId="0" fontId="1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8"/>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CFO 13 Week Cash Flow Forecast</t>
        </is>
      </c>
    </row>
    <row r="3">
      <c r="A3" s="3" t="inlineStr">
        <is>
          <t>Weekly receipts and payments, with actual against forecast.</t>
        </is>
      </c>
    </row>
    <row r="5">
      <c r="B5" s="4" t="inlineStr">
        <is>
          <t>Why weeks</t>
        </is>
      </c>
    </row>
    <row r="6" ht="30" customHeight="1">
      <c r="B6" s="5" t="inlineStr">
        <is>
          <t>Monthly cash flow hides the week that hurts. Payroll, PAYE, the VAT quarter and the rent quarter all land on their own rhythm, and the low point lives between the month ends.</t>
        </is>
      </c>
    </row>
    <row r="8">
      <c r="B8" s="4" t="inlineStr">
        <is>
          <t>The collection lag is the point</t>
        </is>
      </c>
    </row>
    <row r="9" ht="45" customHeight="1">
      <c r="B9" s="5" t="inlineStr">
        <is>
          <t>The first seven weeks collect the opening debtor book (52 debtor days rounds to 7 weeks). Invoices you raise this quarter only become cash from week eight. Revenue you win today cannot rescue a week-six problem, which is why the forecast exists.</t>
        </is>
      </c>
    </row>
    <row r="11">
      <c r="B11" s="4" t="inlineStr">
        <is>
          <t>Actual against forecast</t>
        </is>
      </c>
    </row>
    <row r="12" ht="45" customHeight="1">
      <c r="B12" s="5" t="inlineStr">
        <is>
          <t>Each Friday, enter the real bank balance on the actuals row. The variance row shows the drift while it is one week old and small. Investigate it, then re-forecast: a 13-week cash flow is a discipline, not a document.</t>
        </is>
      </c>
    </row>
    <row r="14">
      <c r="B14" s="4" t="inlineStr">
        <is>
          <t>Conventions</t>
        </is>
      </c>
    </row>
    <row r="15" ht="45" customHeight="1">
      <c r="B15" s="5" t="inlineStr">
        <is>
          <t>Everything runs VAT-inclusive, because the bank account does. The VAT quarter payment is computed on the assumptions sheet. Rent is assumed exempt; payroll and PAYE carry no VAT. Corporation tax falls outside these 13 weeks.</t>
        </is>
      </c>
    </row>
    <row r="17">
      <c r="B17" s="4" t="inlineStr">
        <is>
          <t>General information</t>
        </is>
      </c>
    </row>
    <row r="18" ht="30" customHeight="1">
      <c r="B18" s="5" t="inlineStr">
        <is>
          <t>Conventions are stated on each sheet.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4"/>
  <sheetViews>
    <sheetView showGridLines="0" workbookViewId="0">
      <selection activeCell="A1" sqref="A1"/>
    </sheetView>
  </sheetViews>
  <sheetFormatPr baseColWidth="8" defaultRowHeight="15"/>
  <sheetData>
    <row r="1">
      <c r="A1" s="1" t="inlineStr">
        <is>
          <t>ZAZEN TAX</t>
        </is>
      </c>
    </row>
    <row r="2">
      <c r="A2" s="2" t="inlineStr">
        <is>
          <t>ZAZEN TAX</t>
        </is>
      </c>
    </row>
    <row r="3">
      <c r="A3" s="3" t="inlineStr">
        <is>
          <t>The rhythms that drive the weeks</t>
        </is>
      </c>
    </row>
    <row r="5" ht="19" customHeight="1">
      <c r="A5" s="6" t="inlineStr">
        <is>
          <t xml:space="preserve">  Money in</t>
        </is>
      </c>
      <c r="B5" s="7" t="n"/>
      <c r="C5" s="7" t="n"/>
    </row>
    <row r="6">
      <c r="A6" s="8" t="inlineStr">
        <is>
          <t>Billing a month, ex VAT</t>
        </is>
      </c>
      <c r="B6" s="9" t="n">
        <v>268000</v>
      </c>
      <c r="C6" s="10" t="inlineStr"/>
    </row>
    <row r="7">
      <c r="A7" s="8" t="inlineStr">
        <is>
          <t>VAT rate</t>
        </is>
      </c>
      <c r="B7" s="11" t="n">
        <v>0.2</v>
      </c>
      <c r="C7" s="10" t="inlineStr"/>
    </row>
    <row r="8">
      <c r="A8" s="8" t="inlineStr">
        <is>
          <t>Opening debtor book, incl VAT</t>
        </is>
      </c>
      <c r="B8" s="9" t="n">
        <v>549600</v>
      </c>
      <c r="C8" s="10" t="inlineStr">
        <is>
          <t>What customers owed at week zero, VAT included.</t>
        </is>
      </c>
    </row>
    <row r="10" ht="19" customHeight="1">
      <c r="A10" s="6" t="inlineStr">
        <is>
          <t xml:space="preserve">  Money out</t>
        </is>
      </c>
      <c r="B10" s="7" t="n"/>
      <c r="C10" s="7" t="n"/>
    </row>
    <row r="11">
      <c r="A11" s="8" t="inlineStr">
        <is>
          <t>Suppliers a month, ex VAT</t>
        </is>
      </c>
      <c r="B11" s="9" t="n">
        <v>120600</v>
      </c>
      <c r="C11" s="10" t="inlineStr">
        <is>
          <t>The variable cost base, paid weekly on terms.</t>
        </is>
      </c>
    </row>
    <row r="12">
      <c r="A12" s="8" t="inlineStr">
        <is>
          <t>Net payroll a month</t>
        </is>
      </c>
      <c r="B12" s="9" t="n">
        <v>65000</v>
      </c>
      <c r="C12" s="10" t="inlineStr">
        <is>
          <t>Paid the last Friday of the month: weeks 4, 8 and 12.</t>
        </is>
      </c>
    </row>
    <row r="13">
      <c r="A13" s="8" t="inlineStr">
        <is>
          <t>PAYE and NIC a month</t>
        </is>
      </c>
      <c r="B13" s="9" t="n">
        <v>25000</v>
      </c>
      <c r="C13" s="10" t="inlineStr">
        <is>
          <t>Paid by the 22nd of the following month: weeks 3, 7 and 11.</t>
        </is>
      </c>
    </row>
    <row r="14">
      <c r="A14" s="8" t="inlineStr">
        <is>
          <t>Overheads a month, ex VAT</t>
        </is>
      </c>
      <c r="B14" s="9" t="n">
        <v>25000</v>
      </c>
      <c r="C14" s="10" t="inlineStr">
        <is>
          <t>Spread evenly across the weeks.</t>
        </is>
      </c>
    </row>
    <row r="15">
      <c r="A15" s="8" t="inlineStr">
        <is>
          <t>Rent a quarter</t>
        </is>
      </c>
      <c r="B15" s="9" t="n">
        <v>15000</v>
      </c>
      <c r="C15" s="10" t="inlineStr">
        <is>
          <t>Paid once, week 1. Assumed exempt from VAT.</t>
        </is>
      </c>
    </row>
    <row r="16">
      <c r="A16" s="8" t="inlineStr">
        <is>
          <t>Interest a month</t>
        </is>
      </c>
      <c r="B16" s="9" t="n">
        <v>1350</v>
      </c>
      <c r="C16" s="10" t="inlineStr">
        <is>
          <t>On the drawn facility: weeks 4, 8 and 12.</t>
        </is>
      </c>
    </row>
    <row r="17">
      <c r="A17" s="8" t="inlineStr">
        <is>
          <t>Capex a month, ex VAT</t>
        </is>
      </c>
      <c r="B17" s="9" t="n">
        <v>4000</v>
      </c>
      <c r="C17" s="10" t="inlineStr">
        <is>
          <t>Paid with the month-end run: weeks 4, 8 and 12.</t>
        </is>
      </c>
    </row>
    <row r="18">
      <c r="A18" s="8" t="inlineStr">
        <is>
          <t>VAT quarter payment</t>
        </is>
      </c>
      <c r="B18" s="12">
        <f>3*(($B$6*$B$7)-(($B$11+$B$14+$B$17)*$B$7))</f>
        <v/>
      </c>
      <c r="C18" s="10" t="inlineStr">
        <is>
          <t>Output VAT less input VAT, one quarter, paid week 6.</t>
        </is>
      </c>
    </row>
    <row r="20" ht="19" customHeight="1">
      <c r="A20" s="6" t="inlineStr">
        <is>
          <t xml:space="preserve">  The bank</t>
        </is>
      </c>
      <c r="B20" s="7" t="n"/>
      <c r="C20" s="7" t="n"/>
    </row>
    <row r="21">
      <c r="A21" s="8" t="inlineStr">
        <is>
          <t>Opening cash</t>
        </is>
      </c>
      <c r="B21" s="9" t="n">
        <v>190000</v>
      </c>
      <c r="C21" s="10" t="inlineStr"/>
    </row>
    <row r="22">
      <c r="A22" s="8" t="inlineStr">
        <is>
          <t>Facility limit</t>
        </is>
      </c>
      <c r="B22" s="9" t="n">
        <v>250000</v>
      </c>
      <c r="C22" s="10" t="inlineStr"/>
    </row>
    <row r="23">
      <c r="A23" s="8" t="inlineStr">
        <is>
          <t>Facility drawn</t>
        </is>
      </c>
      <c r="B23" s="9" t="n">
        <v>180000</v>
      </c>
      <c r="C23" s="10" t="inlineStr"/>
    </row>
    <row r="24">
      <c r="A24" s="8" t="inlineStr">
        <is>
          <t>Minimum cash buffer</t>
        </is>
      </c>
      <c r="B24" s="9" t="n">
        <v>50000</v>
      </c>
      <c r="C24" s="10" t="inlineStr">
        <is>
          <t>Weeks forecast below this are flagged.</t>
        </is>
      </c>
    </row>
  </sheetData>
  <mergeCells count="1">
    <mergeCell ref="A3:C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38"/>
  <sheetViews>
    <sheetView showGridLines="0" workbookViewId="0">
      <selection activeCell="A1" sqref="A1"/>
    </sheetView>
  </sheetViews>
  <sheetFormatPr baseColWidth="8" defaultRowHeight="15"/>
  <cols>
    <col width="34"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2" customWidth="1" min="15" max="15"/>
  </cols>
  <sheetData>
    <row r="1">
      <c r="A1" s="1" t="inlineStr">
        <is>
          <t>ZAZEN TAX</t>
        </is>
      </c>
    </row>
    <row r="2">
      <c r="A2" s="2" t="inlineStr">
        <is>
          <t>ZAZEN TAX</t>
        </is>
      </c>
    </row>
    <row r="3">
      <c r="A3" s="3" t="inlineStr">
        <is>
          <t>Thirteen weeks, and the one to watch</t>
        </is>
      </c>
    </row>
    <row r="5" ht="28" customHeight="1">
      <c r="A5" s="13" t="inlineStr"/>
      <c r="B5" s="13" t="inlineStr">
        <is>
          <t>Wk 1</t>
        </is>
      </c>
      <c r="C5" s="13" t="inlineStr">
        <is>
          <t>Wk 2</t>
        </is>
      </c>
      <c r="D5" s="13" t="inlineStr">
        <is>
          <t>Wk 3</t>
        </is>
      </c>
      <c r="E5" s="13" t="inlineStr">
        <is>
          <t>Wk 4</t>
        </is>
      </c>
      <c r="F5" s="13" t="inlineStr">
        <is>
          <t>Wk 5</t>
        </is>
      </c>
      <c r="G5" s="13" t="inlineStr">
        <is>
          <t>Wk 6</t>
        </is>
      </c>
      <c r="H5" s="13" t="inlineStr">
        <is>
          <t>Wk 7</t>
        </is>
      </c>
      <c r="I5" s="13" t="inlineStr">
        <is>
          <t>Wk 8</t>
        </is>
      </c>
      <c r="J5" s="13" t="inlineStr">
        <is>
          <t>Wk 9</t>
        </is>
      </c>
      <c r="K5" s="13" t="inlineStr">
        <is>
          <t>Wk 10</t>
        </is>
      </c>
      <c r="L5" s="13" t="inlineStr">
        <is>
          <t>Wk 11</t>
        </is>
      </c>
      <c r="M5" s="13" t="inlineStr">
        <is>
          <t>Wk 12</t>
        </is>
      </c>
      <c r="N5" s="13" t="inlineStr">
        <is>
          <t>Wk 13</t>
        </is>
      </c>
      <c r="O5" s="13" t="inlineStr">
        <is>
          <t>13 weeks</t>
        </is>
      </c>
    </row>
    <row r="6" ht="19" customHeight="1">
      <c r="A6" s="6" t="inlineStr">
        <is>
          <t xml:space="preserve">  Money in</t>
        </is>
      </c>
      <c r="B6" s="7" t="n"/>
      <c r="C6" s="7" t="n"/>
      <c r="D6" s="7" t="n"/>
      <c r="E6" s="7" t="n"/>
      <c r="F6" s="7" t="n"/>
      <c r="G6" s="7" t="n"/>
      <c r="H6" s="7" t="n"/>
      <c r="I6" s="7" t="n"/>
      <c r="J6" s="7" t="n"/>
      <c r="K6" s="7" t="n"/>
      <c r="L6" s="7" t="n"/>
      <c r="M6" s="7" t="n"/>
      <c r="N6" s="7" t="n"/>
      <c r="O6" s="7" t="n"/>
    </row>
    <row r="7">
      <c r="A7" s="14" t="inlineStr">
        <is>
          <t>From the opening debtor book</t>
        </is>
      </c>
      <c r="B7" s="15">
        <f>Assumptions!$B$8/7</f>
        <v/>
      </c>
      <c r="C7" s="15">
        <f>Assumptions!$B$8/7</f>
        <v/>
      </c>
      <c r="D7" s="15">
        <f>Assumptions!$B$8/7</f>
        <v/>
      </c>
      <c r="E7" s="15">
        <f>Assumptions!$B$8/7</f>
        <v/>
      </c>
      <c r="F7" s="15">
        <f>Assumptions!$B$8/7</f>
        <v/>
      </c>
      <c r="G7" s="15">
        <f>Assumptions!$B$8/7</f>
        <v/>
      </c>
      <c r="H7" s="15">
        <f>Assumptions!$B$8/7</f>
        <v/>
      </c>
      <c r="I7" s="15">
        <f>0</f>
        <v/>
      </c>
      <c r="J7" s="15">
        <f>0</f>
        <v/>
      </c>
      <c r="K7" s="15">
        <f>0</f>
        <v/>
      </c>
      <c r="L7" s="15">
        <f>0</f>
        <v/>
      </c>
      <c r="M7" s="15">
        <f>0</f>
        <v/>
      </c>
      <c r="N7" s="15">
        <f>0</f>
        <v/>
      </c>
      <c r="O7" s="15">
        <f>SUM(B7:N7)</f>
        <v/>
      </c>
    </row>
    <row r="8">
      <c r="A8" s="14" t="inlineStr">
        <is>
          <t>From this quarter's invoicing</t>
        </is>
      </c>
      <c r="B8" s="15">
        <f>0</f>
        <v/>
      </c>
      <c r="C8" s="15">
        <f>0</f>
        <v/>
      </c>
      <c r="D8" s="15">
        <f>0</f>
        <v/>
      </c>
      <c r="E8" s="15">
        <f>0</f>
        <v/>
      </c>
      <c r="F8" s="15">
        <f>0</f>
        <v/>
      </c>
      <c r="G8" s="15">
        <f>0</f>
        <v/>
      </c>
      <c r="H8" s="15">
        <f>0</f>
        <v/>
      </c>
      <c r="I8" s="15">
        <f>Assumptions!$B$6*(1+Assumptions!$B$7)*12/52</f>
        <v/>
      </c>
      <c r="J8" s="15">
        <f>Assumptions!$B$6*(1+Assumptions!$B$7)*12/52</f>
        <v/>
      </c>
      <c r="K8" s="15">
        <f>Assumptions!$B$6*(1+Assumptions!$B$7)*12/52</f>
        <v/>
      </c>
      <c r="L8" s="15">
        <f>Assumptions!$B$6*(1+Assumptions!$B$7)*12/52</f>
        <v/>
      </c>
      <c r="M8" s="15">
        <f>Assumptions!$B$6*(1+Assumptions!$B$7)*12/52</f>
        <v/>
      </c>
      <c r="N8" s="15">
        <f>Assumptions!$B$6*(1+Assumptions!$B$7)*12/52</f>
        <v/>
      </c>
      <c r="O8" s="15">
        <f>SUM(B8:N8)</f>
        <v/>
      </c>
    </row>
    <row r="9">
      <c r="A9" s="16" t="inlineStr">
        <is>
          <t>Total in</t>
        </is>
      </c>
      <c r="B9" s="12">
        <f>B7+B8</f>
        <v/>
      </c>
      <c r="C9" s="12">
        <f>C7+C8</f>
        <v/>
      </c>
      <c r="D9" s="12">
        <f>D7+D8</f>
        <v/>
      </c>
      <c r="E9" s="12">
        <f>E7+E8</f>
        <v/>
      </c>
      <c r="F9" s="12">
        <f>F7+F8</f>
        <v/>
      </c>
      <c r="G9" s="12">
        <f>G7+G8</f>
        <v/>
      </c>
      <c r="H9" s="12">
        <f>H7+H8</f>
        <v/>
      </c>
      <c r="I9" s="12">
        <f>I7+I8</f>
        <v/>
      </c>
      <c r="J9" s="12">
        <f>J7+J8</f>
        <v/>
      </c>
      <c r="K9" s="12">
        <f>K7+K8</f>
        <v/>
      </c>
      <c r="L9" s="12">
        <f>L7+L8</f>
        <v/>
      </c>
      <c r="M9" s="12">
        <f>M7+M8</f>
        <v/>
      </c>
      <c r="N9" s="12">
        <f>N7+N8</f>
        <v/>
      </c>
      <c r="O9" s="12">
        <f>SUM(B9:N9)</f>
        <v/>
      </c>
    </row>
    <row r="11" ht="19" customHeight="1">
      <c r="A11" s="6" t="inlineStr">
        <is>
          <t xml:space="preserve">  Money out</t>
        </is>
      </c>
      <c r="B11" s="7" t="n"/>
      <c r="C11" s="7" t="n"/>
      <c r="D11" s="7" t="n"/>
      <c r="E11" s="7" t="n"/>
      <c r="F11" s="7" t="n"/>
      <c r="G11" s="7" t="n"/>
      <c r="H11" s="7" t="n"/>
      <c r="I11" s="7" t="n"/>
      <c r="J11" s="7" t="n"/>
      <c r="K11" s="7" t="n"/>
      <c r="L11" s="7" t="n"/>
      <c r="M11" s="7" t="n"/>
      <c r="N11" s="7" t="n"/>
      <c r="O11" s="7" t="n"/>
    </row>
    <row r="12">
      <c r="A12" s="14" t="inlineStr">
        <is>
          <t>Suppliers</t>
        </is>
      </c>
      <c r="B12" s="15">
        <f>Assumptions!$B$11*(1+Assumptions!$B$7)*12/52</f>
        <v/>
      </c>
      <c r="C12" s="15">
        <f>Assumptions!$B$11*(1+Assumptions!$B$7)*12/52</f>
        <v/>
      </c>
      <c r="D12" s="15">
        <f>Assumptions!$B$11*(1+Assumptions!$B$7)*12/52</f>
        <v/>
      </c>
      <c r="E12" s="15">
        <f>Assumptions!$B$11*(1+Assumptions!$B$7)*12/52</f>
        <v/>
      </c>
      <c r="F12" s="15">
        <f>Assumptions!$B$11*(1+Assumptions!$B$7)*12/52</f>
        <v/>
      </c>
      <c r="G12" s="15">
        <f>Assumptions!$B$11*(1+Assumptions!$B$7)*12/52</f>
        <v/>
      </c>
      <c r="H12" s="15">
        <f>Assumptions!$B$11*(1+Assumptions!$B$7)*12/52</f>
        <v/>
      </c>
      <c r="I12" s="15">
        <f>Assumptions!$B$11*(1+Assumptions!$B$7)*12/52</f>
        <v/>
      </c>
      <c r="J12" s="15">
        <f>Assumptions!$B$11*(1+Assumptions!$B$7)*12/52</f>
        <v/>
      </c>
      <c r="K12" s="15">
        <f>Assumptions!$B$11*(1+Assumptions!$B$7)*12/52</f>
        <v/>
      </c>
      <c r="L12" s="15">
        <f>Assumptions!$B$11*(1+Assumptions!$B$7)*12/52</f>
        <v/>
      </c>
      <c r="M12" s="15">
        <f>Assumptions!$B$11*(1+Assumptions!$B$7)*12/52</f>
        <v/>
      </c>
      <c r="N12" s="15">
        <f>Assumptions!$B$11*(1+Assumptions!$B$7)*12/52</f>
        <v/>
      </c>
      <c r="O12" s="15">
        <f>SUM(B12:N12)</f>
        <v/>
      </c>
    </row>
    <row r="13">
      <c r="A13" s="14" t="inlineStr">
        <is>
          <t>Net payroll</t>
        </is>
      </c>
      <c r="B13" s="15">
        <f>0</f>
        <v/>
      </c>
      <c r="C13" s="15">
        <f>0</f>
        <v/>
      </c>
      <c r="D13" s="15">
        <f>0</f>
        <v/>
      </c>
      <c r="E13" s="15">
        <f>Assumptions!$B$12</f>
        <v/>
      </c>
      <c r="F13" s="15">
        <f>0</f>
        <v/>
      </c>
      <c r="G13" s="15">
        <f>0</f>
        <v/>
      </c>
      <c r="H13" s="15">
        <f>0</f>
        <v/>
      </c>
      <c r="I13" s="15">
        <f>Assumptions!$B$12</f>
        <v/>
      </c>
      <c r="J13" s="15">
        <f>0</f>
        <v/>
      </c>
      <c r="K13" s="15">
        <f>0</f>
        <v/>
      </c>
      <c r="L13" s="15">
        <f>0</f>
        <v/>
      </c>
      <c r="M13" s="15">
        <f>Assumptions!$B$12</f>
        <v/>
      </c>
      <c r="N13" s="15">
        <f>0</f>
        <v/>
      </c>
      <c r="O13" s="15">
        <f>SUM(B13:N13)</f>
        <v/>
      </c>
    </row>
    <row r="14">
      <c r="A14" s="14" t="inlineStr">
        <is>
          <t>PAYE and NIC</t>
        </is>
      </c>
      <c r="B14" s="15">
        <f>0</f>
        <v/>
      </c>
      <c r="C14" s="15">
        <f>0</f>
        <v/>
      </c>
      <c r="D14" s="15">
        <f>Assumptions!$B$13</f>
        <v/>
      </c>
      <c r="E14" s="15">
        <f>0</f>
        <v/>
      </c>
      <c r="F14" s="15">
        <f>0</f>
        <v/>
      </c>
      <c r="G14" s="15">
        <f>0</f>
        <v/>
      </c>
      <c r="H14" s="15">
        <f>Assumptions!$B$13</f>
        <v/>
      </c>
      <c r="I14" s="15">
        <f>0</f>
        <v/>
      </c>
      <c r="J14" s="15">
        <f>0</f>
        <v/>
      </c>
      <c r="K14" s="15">
        <f>0</f>
        <v/>
      </c>
      <c r="L14" s="15">
        <f>Assumptions!$B$13</f>
        <v/>
      </c>
      <c r="M14" s="15">
        <f>0</f>
        <v/>
      </c>
      <c r="N14" s="15">
        <f>0</f>
        <v/>
      </c>
      <c r="O14" s="15">
        <f>SUM(B14:N14)</f>
        <v/>
      </c>
    </row>
    <row r="15">
      <c r="A15" s="14" t="inlineStr">
        <is>
          <t>Overheads</t>
        </is>
      </c>
      <c r="B15" s="15">
        <f>Assumptions!$B$14*(1+Assumptions!$B$7)*12/52</f>
        <v/>
      </c>
      <c r="C15" s="15">
        <f>Assumptions!$B$14*(1+Assumptions!$B$7)*12/52</f>
        <v/>
      </c>
      <c r="D15" s="15">
        <f>Assumptions!$B$14*(1+Assumptions!$B$7)*12/52</f>
        <v/>
      </c>
      <c r="E15" s="15">
        <f>Assumptions!$B$14*(1+Assumptions!$B$7)*12/52</f>
        <v/>
      </c>
      <c r="F15" s="15">
        <f>Assumptions!$B$14*(1+Assumptions!$B$7)*12/52</f>
        <v/>
      </c>
      <c r="G15" s="15">
        <f>Assumptions!$B$14*(1+Assumptions!$B$7)*12/52</f>
        <v/>
      </c>
      <c r="H15" s="15">
        <f>Assumptions!$B$14*(1+Assumptions!$B$7)*12/52</f>
        <v/>
      </c>
      <c r="I15" s="15">
        <f>Assumptions!$B$14*(1+Assumptions!$B$7)*12/52</f>
        <v/>
      </c>
      <c r="J15" s="15">
        <f>Assumptions!$B$14*(1+Assumptions!$B$7)*12/52</f>
        <v/>
      </c>
      <c r="K15" s="15">
        <f>Assumptions!$B$14*(1+Assumptions!$B$7)*12/52</f>
        <v/>
      </c>
      <c r="L15" s="15">
        <f>Assumptions!$B$14*(1+Assumptions!$B$7)*12/52</f>
        <v/>
      </c>
      <c r="M15" s="15">
        <f>Assumptions!$B$14*(1+Assumptions!$B$7)*12/52</f>
        <v/>
      </c>
      <c r="N15" s="15">
        <f>Assumptions!$B$14*(1+Assumptions!$B$7)*12/52</f>
        <v/>
      </c>
      <c r="O15" s="15">
        <f>SUM(B15:N15)</f>
        <v/>
      </c>
    </row>
    <row r="16">
      <c r="A16" s="14" t="inlineStr">
        <is>
          <t>Rent</t>
        </is>
      </c>
      <c r="B16" s="15">
        <f>Assumptions!$B$15</f>
        <v/>
      </c>
      <c r="C16" s="15">
        <f>0</f>
        <v/>
      </c>
      <c r="D16" s="15">
        <f>0</f>
        <v/>
      </c>
      <c r="E16" s="15">
        <f>0</f>
        <v/>
      </c>
      <c r="F16" s="15">
        <f>0</f>
        <v/>
      </c>
      <c r="G16" s="15">
        <f>0</f>
        <v/>
      </c>
      <c r="H16" s="15">
        <f>0</f>
        <v/>
      </c>
      <c r="I16" s="15">
        <f>0</f>
        <v/>
      </c>
      <c r="J16" s="15">
        <f>0</f>
        <v/>
      </c>
      <c r="K16" s="15">
        <f>0</f>
        <v/>
      </c>
      <c r="L16" s="15">
        <f>0</f>
        <v/>
      </c>
      <c r="M16" s="15">
        <f>0</f>
        <v/>
      </c>
      <c r="N16" s="15">
        <f>0</f>
        <v/>
      </c>
      <c r="O16" s="15">
        <f>SUM(B16:N16)</f>
        <v/>
      </c>
    </row>
    <row r="17">
      <c r="A17" s="14" t="inlineStr">
        <is>
          <t>VAT quarter</t>
        </is>
      </c>
      <c r="B17" s="15">
        <f>0</f>
        <v/>
      </c>
      <c r="C17" s="15">
        <f>0</f>
        <v/>
      </c>
      <c r="D17" s="15">
        <f>0</f>
        <v/>
      </c>
      <c r="E17" s="15">
        <f>0</f>
        <v/>
      </c>
      <c r="F17" s="15">
        <f>0</f>
        <v/>
      </c>
      <c r="G17" s="15">
        <f>Assumptions!$B$18</f>
        <v/>
      </c>
      <c r="H17" s="15">
        <f>0</f>
        <v/>
      </c>
      <c r="I17" s="15">
        <f>0</f>
        <v/>
      </c>
      <c r="J17" s="15">
        <f>0</f>
        <v/>
      </c>
      <c r="K17" s="15">
        <f>0</f>
        <v/>
      </c>
      <c r="L17" s="15">
        <f>0</f>
        <v/>
      </c>
      <c r="M17" s="15">
        <f>0</f>
        <v/>
      </c>
      <c r="N17" s="15">
        <f>0</f>
        <v/>
      </c>
      <c r="O17" s="15">
        <f>SUM(B17:N17)</f>
        <v/>
      </c>
    </row>
    <row r="18">
      <c r="A18" s="14" t="inlineStr">
        <is>
          <t>Interest</t>
        </is>
      </c>
      <c r="B18" s="15">
        <f>0</f>
        <v/>
      </c>
      <c r="C18" s="15">
        <f>0</f>
        <v/>
      </c>
      <c r="D18" s="15">
        <f>0</f>
        <v/>
      </c>
      <c r="E18" s="15">
        <f>Assumptions!$B$16</f>
        <v/>
      </c>
      <c r="F18" s="15">
        <f>0</f>
        <v/>
      </c>
      <c r="G18" s="15">
        <f>0</f>
        <v/>
      </c>
      <c r="H18" s="15">
        <f>0</f>
        <v/>
      </c>
      <c r="I18" s="15">
        <f>Assumptions!$B$16</f>
        <v/>
      </c>
      <c r="J18" s="15">
        <f>0</f>
        <v/>
      </c>
      <c r="K18" s="15">
        <f>0</f>
        <v/>
      </c>
      <c r="L18" s="15">
        <f>0</f>
        <v/>
      </c>
      <c r="M18" s="15">
        <f>Assumptions!$B$16</f>
        <v/>
      </c>
      <c r="N18" s="15">
        <f>0</f>
        <v/>
      </c>
      <c r="O18" s="15">
        <f>SUM(B18:N18)</f>
        <v/>
      </c>
    </row>
    <row r="19">
      <c r="A19" s="14" t="inlineStr">
        <is>
          <t>Capex</t>
        </is>
      </c>
      <c r="B19" s="15">
        <f>0</f>
        <v/>
      </c>
      <c r="C19" s="15">
        <f>0</f>
        <v/>
      </c>
      <c r="D19" s="15">
        <f>0</f>
        <v/>
      </c>
      <c r="E19" s="15">
        <f>Assumptions!$B$17*(1+Assumptions!$B$7)</f>
        <v/>
      </c>
      <c r="F19" s="15">
        <f>0</f>
        <v/>
      </c>
      <c r="G19" s="15">
        <f>0</f>
        <v/>
      </c>
      <c r="H19" s="15">
        <f>0</f>
        <v/>
      </c>
      <c r="I19" s="15">
        <f>Assumptions!$B$17*(1+Assumptions!$B$7)</f>
        <v/>
      </c>
      <c r="J19" s="15">
        <f>0</f>
        <v/>
      </c>
      <c r="K19" s="15">
        <f>0</f>
        <v/>
      </c>
      <c r="L19" s="15">
        <f>0</f>
        <v/>
      </c>
      <c r="M19" s="15">
        <f>Assumptions!$B$17*(1+Assumptions!$B$7)</f>
        <v/>
      </c>
      <c r="N19" s="15">
        <f>0</f>
        <v/>
      </c>
      <c r="O19" s="15">
        <f>SUM(B19:N19)</f>
        <v/>
      </c>
    </row>
    <row r="20">
      <c r="A20" s="16" t="inlineStr">
        <is>
          <t>Total out</t>
        </is>
      </c>
      <c r="B20" s="12">
        <f>SUM(B12:B19)</f>
        <v/>
      </c>
      <c r="C20" s="12">
        <f>SUM(C12:C19)</f>
        <v/>
      </c>
      <c r="D20" s="12">
        <f>SUM(D12:D19)</f>
        <v/>
      </c>
      <c r="E20" s="12">
        <f>SUM(E12:E19)</f>
        <v/>
      </c>
      <c r="F20" s="12">
        <f>SUM(F12:F19)</f>
        <v/>
      </c>
      <c r="G20" s="12">
        <f>SUM(G12:G19)</f>
        <v/>
      </c>
      <c r="H20" s="12">
        <f>SUM(H12:H19)</f>
        <v/>
      </c>
      <c r="I20" s="12">
        <f>SUM(I12:I19)</f>
        <v/>
      </c>
      <c r="J20" s="12">
        <f>SUM(J12:J19)</f>
        <v/>
      </c>
      <c r="K20" s="12">
        <f>SUM(K12:K19)</f>
        <v/>
      </c>
      <c r="L20" s="12">
        <f>SUM(L12:L19)</f>
        <v/>
      </c>
      <c r="M20" s="12">
        <f>SUM(M12:M19)</f>
        <v/>
      </c>
      <c r="N20" s="12">
        <f>SUM(N12:N19)</f>
        <v/>
      </c>
      <c r="O20" s="12">
        <f>SUM(B20:N20)</f>
        <v/>
      </c>
    </row>
    <row r="22" ht="19" customHeight="1">
      <c r="A22" s="6" t="inlineStr">
        <is>
          <t xml:space="preserve">  The balance</t>
        </is>
      </c>
      <c r="B22" s="7" t="n"/>
      <c r="C22" s="7" t="n"/>
      <c r="D22" s="7" t="n"/>
      <c r="E22" s="7" t="n"/>
      <c r="F22" s="7" t="n"/>
      <c r="G22" s="7" t="n"/>
      <c r="H22" s="7" t="n"/>
      <c r="I22" s="7" t="n"/>
      <c r="J22" s="7" t="n"/>
      <c r="K22" s="7" t="n"/>
      <c r="L22" s="7" t="n"/>
      <c r="M22" s="7" t="n"/>
      <c r="N22" s="7" t="n"/>
      <c r="O22" s="7" t="n"/>
    </row>
    <row r="23">
      <c r="A23" s="14" t="inlineStr">
        <is>
          <t>Net flow</t>
        </is>
      </c>
      <c r="B23" s="15">
        <f>B9-B20</f>
        <v/>
      </c>
      <c r="C23" s="15">
        <f>C9-C20</f>
        <v/>
      </c>
      <c r="D23" s="15">
        <f>D9-D20</f>
        <v/>
      </c>
      <c r="E23" s="15">
        <f>E9-E20</f>
        <v/>
      </c>
      <c r="F23" s="15">
        <f>F9-F20</f>
        <v/>
      </c>
      <c r="G23" s="15">
        <f>G9-G20</f>
        <v/>
      </c>
      <c r="H23" s="15">
        <f>H9-H20</f>
        <v/>
      </c>
      <c r="I23" s="15">
        <f>I9-I20</f>
        <v/>
      </c>
      <c r="J23" s="15">
        <f>J9-J20</f>
        <v/>
      </c>
      <c r="K23" s="15">
        <f>K9-K20</f>
        <v/>
      </c>
      <c r="L23" s="15">
        <f>L9-L20</f>
        <v/>
      </c>
      <c r="M23" s="15">
        <f>M9-M20</f>
        <v/>
      </c>
      <c r="N23" s="15">
        <f>N9-N20</f>
        <v/>
      </c>
      <c r="O23" s="15">
        <f>SUM(B23:N23)</f>
        <v/>
      </c>
    </row>
    <row r="24">
      <c r="A24" s="14" t="inlineStr">
        <is>
          <t>Opening cash</t>
        </is>
      </c>
      <c r="B24" s="15">
        <f>Assumptions!$B$21</f>
        <v/>
      </c>
      <c r="C24" s="15">
        <f>B25</f>
        <v/>
      </c>
      <c r="D24" s="15">
        <f>C25</f>
        <v/>
      </c>
      <c r="E24" s="15">
        <f>D25</f>
        <v/>
      </c>
      <c r="F24" s="15">
        <f>E25</f>
        <v/>
      </c>
      <c r="G24" s="15">
        <f>F25</f>
        <v/>
      </c>
      <c r="H24" s="15">
        <f>G25</f>
        <v/>
      </c>
      <c r="I24" s="15">
        <f>H25</f>
        <v/>
      </c>
      <c r="J24" s="15">
        <f>I25</f>
        <v/>
      </c>
      <c r="K24" s="15">
        <f>J25</f>
        <v/>
      </c>
      <c r="L24" s="15">
        <f>K25</f>
        <v/>
      </c>
      <c r="M24" s="15">
        <f>L25</f>
        <v/>
      </c>
      <c r="N24" s="15">
        <f>M25</f>
        <v/>
      </c>
      <c r="O24" s="15">
        <f>Assumptions!$B$21</f>
        <v/>
      </c>
    </row>
    <row r="25">
      <c r="A25" s="16" t="inlineStr">
        <is>
          <t>Closing cash</t>
        </is>
      </c>
      <c r="B25" s="12">
        <f>B24+B23</f>
        <v/>
      </c>
      <c r="C25" s="12">
        <f>C24+C23</f>
        <v/>
      </c>
      <c r="D25" s="12">
        <f>D24+D23</f>
        <v/>
      </c>
      <c r="E25" s="12">
        <f>E24+E23</f>
        <v/>
      </c>
      <c r="F25" s="12">
        <f>F24+F23</f>
        <v/>
      </c>
      <c r="G25" s="12">
        <f>G24+G23</f>
        <v/>
      </c>
      <c r="H25" s="12">
        <f>H24+H23</f>
        <v/>
      </c>
      <c r="I25" s="12">
        <f>I24+I23</f>
        <v/>
      </c>
      <c r="J25" s="12">
        <f>J24+J23</f>
        <v/>
      </c>
      <c r="K25" s="12">
        <f>K24+K23</f>
        <v/>
      </c>
      <c r="L25" s="12">
        <f>L24+L23</f>
        <v/>
      </c>
      <c r="M25" s="12">
        <f>M24+M23</f>
        <v/>
      </c>
      <c r="N25" s="12">
        <f>N24+N23</f>
        <v/>
      </c>
      <c r="O25" s="12">
        <f>N25</f>
        <v/>
      </c>
    </row>
    <row r="26">
      <c r="A26" s="14" t="inlineStr">
        <is>
          <t>Headroom with the facility</t>
        </is>
      </c>
      <c r="B26" s="15">
        <f>B25+Assumptions!$B$22-Assumptions!$B$23</f>
        <v/>
      </c>
      <c r="C26" s="15">
        <f>C25+Assumptions!$B$22-Assumptions!$B$23</f>
        <v/>
      </c>
      <c r="D26" s="15">
        <f>D25+Assumptions!$B$22-Assumptions!$B$23</f>
        <v/>
      </c>
      <c r="E26" s="15">
        <f>E25+Assumptions!$B$22-Assumptions!$B$23</f>
        <v/>
      </c>
      <c r="F26" s="15">
        <f>F25+Assumptions!$B$22-Assumptions!$B$23</f>
        <v/>
      </c>
      <c r="G26" s="15">
        <f>G25+Assumptions!$B$22-Assumptions!$B$23</f>
        <v/>
      </c>
      <c r="H26" s="15">
        <f>H25+Assumptions!$B$22-Assumptions!$B$23</f>
        <v/>
      </c>
      <c r="I26" s="15">
        <f>I25+Assumptions!$B$22-Assumptions!$B$23</f>
        <v/>
      </c>
      <c r="J26" s="15">
        <f>J25+Assumptions!$B$22-Assumptions!$B$23</f>
        <v/>
      </c>
      <c r="K26" s="15">
        <f>K25+Assumptions!$B$22-Assumptions!$B$23</f>
        <v/>
      </c>
      <c r="L26" s="15">
        <f>L25+Assumptions!$B$22-Assumptions!$B$23</f>
        <v/>
      </c>
      <c r="M26" s="15">
        <f>M25+Assumptions!$B$22-Assumptions!$B$23</f>
        <v/>
      </c>
      <c r="N26" s="15">
        <f>N25+Assumptions!$B$22-Assumptions!$B$23</f>
        <v/>
      </c>
      <c r="O26" s="15">
        <f>N26</f>
        <v/>
      </c>
    </row>
    <row r="27">
      <c r="A27" s="14" t="inlineStr">
        <is>
          <t>Below the buffer</t>
        </is>
      </c>
      <c r="B27" s="17">
        <f>IF(B25&lt;Assumptions!$B$24,"LOW","")</f>
        <v/>
      </c>
      <c r="C27" s="17">
        <f>IF(C25&lt;Assumptions!$B$24,"LOW","")</f>
        <v/>
      </c>
      <c r="D27" s="17">
        <f>IF(D25&lt;Assumptions!$B$24,"LOW","")</f>
        <v/>
      </c>
      <c r="E27" s="17">
        <f>IF(E25&lt;Assumptions!$B$24,"LOW","")</f>
        <v/>
      </c>
      <c r="F27" s="17">
        <f>IF(F25&lt;Assumptions!$B$24,"LOW","")</f>
        <v/>
      </c>
      <c r="G27" s="17">
        <f>IF(G25&lt;Assumptions!$B$24,"LOW","")</f>
        <v/>
      </c>
      <c r="H27" s="17">
        <f>IF(H25&lt;Assumptions!$B$24,"LOW","")</f>
        <v/>
      </c>
      <c r="I27" s="17">
        <f>IF(I25&lt;Assumptions!$B$24,"LOW","")</f>
        <v/>
      </c>
      <c r="J27" s="17">
        <f>IF(J25&lt;Assumptions!$B$24,"LOW","")</f>
        <v/>
      </c>
      <c r="K27" s="17">
        <f>IF(K25&lt;Assumptions!$B$24,"LOW","")</f>
        <v/>
      </c>
      <c r="L27" s="17">
        <f>IF(L25&lt;Assumptions!$B$24,"LOW","")</f>
        <v/>
      </c>
      <c r="M27" s="17">
        <f>IF(M25&lt;Assumptions!$B$24,"LOW","")</f>
        <v/>
      </c>
      <c r="N27" s="17">
        <f>IF(N25&lt;Assumptions!$B$24,"LOW","")</f>
        <v/>
      </c>
      <c r="O27" s="17">
        <f>COUNTIF(B27:N27,"LOW")</f>
        <v/>
      </c>
    </row>
    <row r="29" ht="19" customHeight="1">
      <c r="A29" s="6" t="inlineStr">
        <is>
          <t xml:space="preserve">  Actual against forecast, filled in weekly</t>
        </is>
      </c>
      <c r="B29" s="7" t="n"/>
      <c r="C29" s="7" t="n"/>
      <c r="D29" s="7" t="n"/>
      <c r="E29" s="7" t="n"/>
      <c r="F29" s="7" t="n"/>
      <c r="G29" s="7" t="n"/>
      <c r="H29" s="7" t="n"/>
      <c r="I29" s="7" t="n"/>
      <c r="J29" s="7" t="n"/>
      <c r="K29" s="7" t="n"/>
      <c r="L29" s="7" t="n"/>
      <c r="M29" s="7" t="n"/>
      <c r="N29" s="7" t="n"/>
      <c r="O29" s="7" t="n"/>
    </row>
    <row r="30">
      <c r="A30" s="14" t="inlineStr">
        <is>
          <t>Actual closing bank</t>
        </is>
      </c>
      <c r="B30" s="18" t="n"/>
      <c r="C30" s="18" t="n"/>
      <c r="D30" s="18" t="n"/>
      <c r="E30" s="18" t="n"/>
      <c r="F30" s="18" t="n"/>
      <c r="G30" s="18" t="n"/>
      <c r="H30" s="18" t="n"/>
      <c r="I30" s="18" t="n"/>
      <c r="J30" s="18" t="n"/>
      <c r="K30" s="18" t="n"/>
      <c r="L30" s="18" t="n"/>
      <c r="M30" s="18" t="n"/>
      <c r="N30" s="18" t="n"/>
    </row>
    <row r="31">
      <c r="A31" s="14" t="inlineStr">
        <is>
          <t>Variance to forecast</t>
        </is>
      </c>
      <c r="B31" s="15">
        <f>IF(COUNTA(B30)=0,"",B30-B25)</f>
        <v/>
      </c>
      <c r="C31" s="15">
        <f>IF(COUNTA(C30)=0,"",C30-C25)</f>
        <v/>
      </c>
      <c r="D31" s="15">
        <f>IF(COUNTA(D30)=0,"",D30-D25)</f>
        <v/>
      </c>
      <c r="E31" s="15">
        <f>IF(COUNTA(E30)=0,"",E30-E25)</f>
        <v/>
      </c>
      <c r="F31" s="15">
        <f>IF(COUNTA(F30)=0,"",F30-F25)</f>
        <v/>
      </c>
      <c r="G31" s="15">
        <f>IF(COUNTA(G30)=0,"",G30-G25)</f>
        <v/>
      </c>
      <c r="H31" s="15">
        <f>IF(COUNTA(H30)=0,"",H30-H25)</f>
        <v/>
      </c>
      <c r="I31" s="15">
        <f>IF(COUNTA(I30)=0,"",I30-I25)</f>
        <v/>
      </c>
      <c r="J31" s="15">
        <f>IF(COUNTA(J30)=0,"",J30-J25)</f>
        <v/>
      </c>
      <c r="K31" s="15">
        <f>IF(COUNTA(K30)=0,"",K30-K25)</f>
        <v/>
      </c>
      <c r="L31" s="15">
        <f>IF(COUNTA(L30)=0,"",L30-L25)</f>
        <v/>
      </c>
      <c r="M31" s="15">
        <f>IF(COUNTA(M30)=0,"",M30-M25)</f>
        <v/>
      </c>
      <c r="N31" s="15">
        <f>IF(COUNTA(N30)=0,"",N30-N25)</f>
        <v/>
      </c>
    </row>
    <row r="33" ht="19" customHeight="1">
      <c r="A33" s="6" t="inlineStr">
        <is>
          <t xml:space="preserve">  The week to watch</t>
        </is>
      </c>
      <c r="B33" s="7" t="n"/>
      <c r="C33" s="7" t="n"/>
      <c r="D33" s="7" t="n"/>
      <c r="E33" s="7" t="n"/>
      <c r="F33" s="7" t="n"/>
      <c r="G33" s="7" t="n"/>
      <c r="H33" s="7" t="n"/>
      <c r="I33" s="7" t="n"/>
      <c r="J33" s="7" t="n"/>
      <c r="K33" s="7" t="n"/>
      <c r="L33" s="7" t="n"/>
      <c r="M33" s="7" t="n"/>
      <c r="N33" s="7" t="n"/>
      <c r="O33" s="7" t="n"/>
    </row>
    <row r="34">
      <c r="A34" s="19" t="inlineStr">
        <is>
          <t>Lowest forecast cash</t>
        </is>
      </c>
      <c r="B34" s="20">
        <f>MIN(B25:N25)</f>
        <v/>
      </c>
    </row>
    <row r="35">
      <c r="A35" s="8" t="inlineStr">
        <is>
          <t>Weeks below the buffer</t>
        </is>
      </c>
      <c r="B35" s="21">
        <f>COUNTIF(B27:N27,"LOW")</f>
        <v/>
      </c>
    </row>
    <row r="36">
      <c r="A36" s="8" t="inlineStr">
        <is>
          <t>Headroom at week 13</t>
        </is>
      </c>
      <c r="B36" s="12">
        <f>N26</f>
        <v/>
      </c>
    </row>
    <row r="38">
      <c r="A38" s="22" t="inlineStr">
        <is>
          <t>A variance you understand within a week is management. The same variance found at month end is archaeology.</t>
        </is>
      </c>
    </row>
  </sheetData>
  <mergeCells count="1">
    <mergeCell ref="A3:O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2026-08-15T14:03:25Z</dcterms:created>
  <dcterms:modified xmlns:dcterms="http://purl.org/dc/terms/" xmlns:xsi="http://www.w3.org/2001/XMLSchema-instance" xsi:type="dcterms:W3CDTF">2026-08-15T14:03:25Z</dcterms:modified>
</cp:coreProperties>
</file>