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ne payment" sheetId="2" state="visible" r:id="rId2"/>
    <sheet xmlns:r="http://schemas.openxmlformats.org/officeDocument/2006/relationships" name="A month of payments" sheetId="3" state="visible" r:id="rId3"/>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3" fontId="8" fillId="3" borderId="1" pivotButton="0" quotePrefix="0" xfId="0"/>
    <xf numFmtId="164" fontId="8" fillId="4" borderId="1" pivotButton="0" quotePrefix="0" xfId="0"/>
    <xf numFmtId="0" fontId="8" fillId="0" borderId="0" pivotButton="0" quotePrefix="0" xfId="0"/>
    <xf numFmtId="164" fontId="9" fillId="4" borderId="1" pivotButton="0" quotePrefix="0" xfId="0"/>
    <xf numFmtId="0" fontId="7" fillId="2" borderId="0" pivotButton="0" quotePrefix="0" xfId="0"/>
    <xf numFmtId="165" fontId="8" fillId="4" borderId="1" pivotButton="0" quotePrefix="0" xfId="0"/>
    <xf numFmtId="0" fontId="10" fillId="0" borderId="0" pivotButton="0" quotePrefix="0" xfId="0"/>
    <xf numFmtId="0" fontId="6" fillId="2" borderId="0" applyAlignment="1" pivotButton="0" quotePrefix="0" xfId="0">
      <alignment vertical="center" wrapText="1"/>
    </xf>
    <xf numFmtId="0" fontId="7" fillId="3" borderId="1" pivotButton="0" quotePrefix="0" xfId="0"/>
    <xf numFmtId="165" fontId="7" fillId="3" borderId="1" pivotButton="0" quotePrefix="0" xfId="0"/>
    <xf numFmtId="164" fontId="7" fillId="3" borderId="1" pivotButton="0" quotePrefix="0" xfId="0"/>
    <xf numFmtId="164" fontId="7" fillId="4" borderId="1" pivotButton="0" quotePrefix="0" xfId="0"/>
    <xf numFmtId="3" fontId="8" fillId="4" borderId="1" pivotButton="0" quotePrefix="0" xfId="0"/>
  </cellXfs>
  <cellStyles count="1">
    <cellStyle name="Normal" xfId="0" builtinId="0" hidden="0"/>
  </cellStyles>
  <dxfs count="1">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2"/>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CIS Deduction Calculator</t>
        </is>
      </c>
    </row>
    <row r="3">
      <c r="A3" s="3" t="inlineStr">
        <is>
          <t>One payment split the way the Construction Industry Scheme actually works, then a month of them totalled for the return.</t>
        </is>
      </c>
    </row>
    <row r="5">
      <c r="B5" s="4" t="inlineStr">
        <is>
          <t>The deduction is on the labour, and only the labour</t>
        </is>
      </c>
    </row>
    <row r="6" ht="45" customHeight="1">
      <c r="B6" s="5" t="inlineStr">
        <is>
          <t>Everything else on the invoice comes off before the rate is applied. Materials, VAT, plant the subcontractor hired in, consumable stores, fuel other than for travelling, and any manufacturing or prefabrication they paid for themselves.</t>
        </is>
      </c>
    </row>
    <row r="8" ht="30" customHeight="1">
      <c r="B8" s="5" t="inlineStr">
        <is>
          <t>So on a £4,000 invoice made up of £2,500 of labour and £1,500 of materials, the deduction for a registered subcontractor is 20 per cent of £2,500. That is £500, not £800.</t>
        </is>
      </c>
    </row>
    <row r="10">
      <c r="B10" s="4" t="inlineStr">
        <is>
          <t>What deducting on the wrong figure costs</t>
        </is>
      </c>
    </row>
    <row r="11" ht="30" customHeight="1">
      <c r="B11" s="5" t="inlineStr">
        <is>
          <t>Deduct on the invoice total and you take £300 too much. Deduct on the VAT-inclusive total and you take £460 too much, on one invoice.</t>
        </is>
      </c>
    </row>
    <row r="13" ht="45" customHeight="1">
      <c r="B13" s="5" t="inlineStr">
        <is>
          <t>None of it is lost. It is credited against the subcontractor's tax at the end of the year, or set against a company's PAYE month by month. But until then it is their working capital sitting in HMRC's account, and they are the one who has to fund the gap.</t>
        </is>
      </c>
    </row>
    <row r="15">
      <c r="B15" s="4" t="inlineStr">
        <is>
          <t>Plant is the one that catches people</t>
        </is>
      </c>
    </row>
    <row r="16" ht="45" customHeight="1">
      <c r="B16" s="5" t="inlineStr">
        <is>
          <t>Plant the subcontractor hired in to do the job is excluded. Plant they already own is not. The test is whether they are recharging a hire cost they actually paid, not whether a machine was involved.</t>
        </is>
      </c>
    </row>
    <row r="18">
      <c r="B18" s="4" t="inlineStr">
        <is>
          <t>The rate depends on verification, not on paperwork</t>
        </is>
      </c>
    </row>
    <row r="19" ht="45" customHeight="1">
      <c r="B19" s="5" t="inlineStr">
        <is>
          <t>Twenty per cent for a subcontractor registered with HMRC. Thirty per cent where you cannot verify them, which includes the ones who say they are registered and turn out not to be. Nil for gross payment status.</t>
        </is>
      </c>
    </row>
    <row r="21" ht="30" customHeight="1">
      <c r="B21" s="5" t="inlineStr">
        <is>
          <t>Verify before the first payment, not after it. The higher rate applies from the moment you cannot identify them, and you cannot go back and re-rate it later.</t>
        </is>
      </c>
    </row>
    <row r="23">
      <c r="B23" s="4" t="inlineStr">
        <is>
          <t>The CITB levy does come off first</t>
        </is>
      </c>
    </row>
    <row r="24" ht="45" customHeight="1">
      <c r="B24" s="5" t="inlineStr">
        <is>
          <t>Where you deduct the levy from a subcontractor's payment, that deduction is excluded from the gross amount of payment you report on the monthly return. HMRC's own example is a £1,000 contract with a £7 levy, reported as £993.</t>
        </is>
      </c>
    </row>
    <row r="26" ht="30" customHeight="1">
      <c r="B26" s="5" t="inlineStr">
        <is>
          <t>So it reduces the figure CIS is calculated on. It is not a materials exclusion, it reduces the payment itself, which arrives at the same place.</t>
        </is>
      </c>
    </row>
    <row r="28">
      <c r="B28" s="4" t="inlineStr">
        <is>
          <t>The monthly return</t>
        </is>
      </c>
    </row>
    <row r="29" ht="45" customHeight="1">
      <c r="B29" s="5" t="inlineStr">
        <is>
          <t>Due by the 19th of the month following the tax month. The second sheet totals a month of payments into the three figures the return asks for: total payments, total materials, total deducted.</t>
        </is>
      </c>
    </row>
    <row r="31">
      <c r="B31" s="4" t="inlineStr">
        <is>
          <t>General information</t>
        </is>
      </c>
    </row>
    <row r="32" ht="30" customHeight="1">
      <c r="B32"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5"/>
  <sheetViews>
    <sheetView showGridLines="0" workbookViewId="0">
      <selection activeCell="A1" sqref="A1"/>
    </sheetView>
  </sheetViews>
  <sheetFormatPr baseColWidth="8" defaultRowHeight="15"/>
  <cols>
    <col width="38" customWidth="1" min="1" max="1"/>
    <col width="14" customWidth="1" min="2" max="2"/>
    <col width="60" customWidth="1" min="3" max="3"/>
  </cols>
  <sheetData>
    <row r="1">
      <c r="A1" s="1" t="inlineStr">
        <is>
          <t>ZAZEN TAX</t>
        </is>
      </c>
    </row>
    <row r="2">
      <c r="A2" s="2" t="inlineStr">
        <is>
          <t>One payment, split correctly</t>
        </is>
      </c>
    </row>
    <row r="5" ht="19" customHeight="1">
      <c r="A5" s="6" t="inlineStr">
        <is>
          <t xml:space="preserve">  The invoice</t>
        </is>
      </c>
      <c r="B5" s="7" t="n"/>
      <c r="C5" s="7" t="n"/>
    </row>
    <row r="6">
      <c r="A6" s="8" t="inlineStr">
        <is>
          <t>Labour</t>
        </is>
      </c>
      <c r="B6" s="9" t="n">
        <v>2500</v>
      </c>
      <c r="C6" s="10" t="inlineStr">
        <is>
          <t>The only part CIS is calculated on.</t>
        </is>
      </c>
    </row>
    <row r="7">
      <c r="A7" s="8" t="inlineStr">
        <is>
          <t>Materials</t>
        </is>
      </c>
      <c r="B7" s="9" t="n">
        <v>1500</v>
      </c>
      <c r="C7" s="10" t="inlineStr">
        <is>
          <t>What the subcontractor paid, not what they charge you, if those differ.</t>
        </is>
      </c>
    </row>
    <row r="8">
      <c r="A8" s="8" t="inlineStr">
        <is>
          <t>Plant hired in</t>
        </is>
      </c>
      <c r="B8" s="9" t="n">
        <v>0</v>
      </c>
      <c r="C8" s="10" t="inlineStr">
        <is>
          <t>Excluded only if they hired it. Plant they own is not excluded.</t>
        </is>
      </c>
    </row>
    <row r="9">
      <c r="A9" s="8" t="inlineStr">
        <is>
          <t>Consumable stores</t>
        </is>
      </c>
      <c r="B9" s="9" t="n">
        <v>0</v>
      </c>
      <c r="C9" s="10" t="inlineStr"/>
    </row>
    <row r="10">
      <c r="A10" s="8" t="inlineStr">
        <is>
          <t>Fuel, not for travelling</t>
        </is>
      </c>
      <c r="B10" s="9" t="n">
        <v>0</v>
      </c>
      <c r="C10" s="10" t="inlineStr">
        <is>
          <t>Fuel for plant. Travelling fuel stays in the labour figure.</t>
        </is>
      </c>
    </row>
    <row r="11">
      <c r="A11" s="8" t="inlineStr">
        <is>
          <t>Manufacturing or prefabrication</t>
        </is>
      </c>
      <c r="B11" s="9" t="n">
        <v>0</v>
      </c>
      <c r="C11" s="10" t="inlineStr">
        <is>
          <t>Where the subcontractor paid for it directly.</t>
        </is>
      </c>
    </row>
    <row r="12">
      <c r="A12" s="8" t="inlineStr">
        <is>
          <t>CITB levy you deducted</t>
        </is>
      </c>
      <c r="B12" s="9" t="n">
        <v>0</v>
      </c>
      <c r="C12" s="10" t="inlineStr">
        <is>
          <t>Comes off the gross amount of payment before CIS. CISR15110.</t>
        </is>
      </c>
    </row>
    <row r="14" ht="19" customHeight="1">
      <c r="A14" s="6" t="inlineStr">
        <is>
          <t xml:space="preserve">  How you pay them</t>
        </is>
      </c>
      <c r="B14" s="7" t="n"/>
      <c r="C14" s="7" t="n"/>
    </row>
    <row r="15">
      <c r="A15" s="8" t="inlineStr">
        <is>
          <t>Deduction rate</t>
        </is>
      </c>
      <c r="B15" s="11" t="n">
        <v>0.2</v>
      </c>
      <c r="C15" s="10" t="inlineStr">
        <is>
          <t>20% registered, 30% not registered or not verified, 0% gross payment status.</t>
        </is>
      </c>
    </row>
    <row r="16">
      <c r="A16" s="8" t="inlineStr">
        <is>
          <t>VAT rate on the invoice</t>
        </is>
      </c>
      <c r="B16" s="11" t="n">
        <v>0.2</v>
      </c>
      <c r="C16" s="10" t="inlineStr"/>
    </row>
    <row r="17">
      <c r="A17" s="8" t="inlineStr">
        <is>
          <t>Reverse charge applies</t>
        </is>
      </c>
      <c r="B17" s="12" t="n">
        <v>0</v>
      </c>
      <c r="C17" s="10" t="inlineStr">
        <is>
          <t>1 for yes, 0 for no. Under the reverse charge you pay them no VAT at all.</t>
        </is>
      </c>
    </row>
    <row r="19" ht="19" customHeight="1">
      <c r="A19" s="6" t="inlineStr">
        <is>
          <t xml:space="preserve">  What you pay</t>
        </is>
      </c>
      <c r="B19" s="7" t="n"/>
      <c r="C19" s="7" t="n"/>
    </row>
    <row r="20">
      <c r="A20" s="8" t="inlineStr">
        <is>
          <t xml:space="preserve">  of which is excluded from CIS</t>
        </is>
      </c>
      <c r="B20" s="13">
        <f>(($B$7+$B$8+$B$9+$B$10+$B$11)+$B$12)</f>
        <v/>
      </c>
    </row>
    <row r="21">
      <c r="A21" s="8" t="inlineStr">
        <is>
          <t>Amount CIS is calculated on</t>
        </is>
      </c>
      <c r="B21" s="13">
        <f>($B$6-$B$12)</f>
        <v/>
      </c>
      <c r="C21" s="10" t="inlineStr">
        <is>
          <t>The labour, less any CITB levy you withheld.</t>
        </is>
      </c>
    </row>
    <row r="22">
      <c r="A22" s="8" t="inlineStr">
        <is>
          <t>VAT</t>
        </is>
      </c>
      <c r="B22" s="13">
        <f>IF($B$17=1,0,($B$6+($B$7+$B$8+$B$9+$B$10+$B$11))*$B$16)</f>
        <v/>
      </c>
      <c r="C22" s="10" t="inlineStr">
        <is>
          <t>Nil under the reverse charge.</t>
        </is>
      </c>
    </row>
    <row r="23">
      <c r="A23" s="14" t="inlineStr">
        <is>
          <t>CIS deduction</t>
        </is>
      </c>
      <c r="B23" s="15">
        <f>(($B$6-$B$12)*$B$15)</f>
        <v/>
      </c>
    </row>
    <row r="24">
      <c r="A24" s="8" t="inlineStr">
        <is>
          <t>Net payment to the subcontractor</t>
        </is>
      </c>
      <c r="B24" s="13">
        <f>($B$6+($B$7+$B$8+$B$9+$B$10+$B$11))+IF($B$17=1,0,($B$6+($B$7+$B$8+$B$9+$B$10+$B$11))*$B$16)-(($B$6-$B$12)*$B$15)</f>
        <v/>
      </c>
    </row>
    <row r="25">
      <c r="A25" s="8" t="inlineStr">
        <is>
          <t>You pay HMRC</t>
        </is>
      </c>
      <c r="B25" s="13">
        <f>(($B$6-$B$12)*$B$15)</f>
        <v/>
      </c>
      <c r="C25" s="10" t="inlineStr">
        <is>
          <t>By the 22nd if you pay electronically, the 19th otherwise.</t>
        </is>
      </c>
    </row>
    <row r="28" ht="19" customHeight="1">
      <c r="A28" s="16" t="inlineStr">
        <is>
          <t>If you deducted on the invoice total</t>
        </is>
      </c>
      <c r="B28" s="13">
        <f>(($B$6+($B$7+$B$8+$B$9+$B$10+$B$11))*$B$15)</f>
        <v/>
      </c>
      <c r="C28" s="7" t="n"/>
    </row>
    <row r="29">
      <c r="A29" s="8" t="inlineStr">
        <is>
          <t xml:space="preserve">  you would take this much too much</t>
        </is>
      </c>
      <c r="B29" s="13">
        <f>(($B$6+($B$7+$B$8+$B$9+$B$10+$B$11))*$B$15)-(($B$6-$B$12)*$B$15)</f>
        <v/>
      </c>
    </row>
    <row r="30">
      <c r="A30" s="8" t="inlineStr">
        <is>
          <t>If you deducted on the VAT-inclusive total</t>
        </is>
      </c>
      <c r="B30" s="13">
        <f>((($B$6+($B$7+$B$8+$B$9+$B$10+$B$11))+IF($B$17=1,0,($B$6+($B$7+$B$8+$B$9+$B$10+$B$11))*$B$16))*$B$15)</f>
        <v/>
      </c>
    </row>
    <row r="31">
      <c r="A31" s="8" t="inlineStr">
        <is>
          <t xml:space="preserve">  you would take this much too much</t>
        </is>
      </c>
      <c r="B31" s="13">
        <f>((($B$6+($B$7+$B$8+$B$9+$B$10+$B$11))+IF($B$17=1,0,($B$6+($B$7+$B$8+$B$9+$B$10+$B$11))*$B$16))*$B$15)-(($B$6-$B$12)*$B$15)</f>
        <v/>
      </c>
    </row>
    <row r="32">
      <c r="A32" s="8" t="inlineStr">
        <is>
          <t>The error, as a share of the correct deduction</t>
        </is>
      </c>
      <c r="B32" s="17">
        <f>IFERROR(((($B$6+($B$7+$B$8+$B$9+$B$10+$B$11))*$B$15)-(($B$6-$B$12)*$B$15))/(($B$6-$B$12)*$B$15),"")</f>
        <v/>
      </c>
    </row>
    <row r="34">
      <c r="A34" s="8" t="inlineStr">
        <is>
          <t>Invoice total, before VAT</t>
        </is>
      </c>
      <c r="B34" s="13">
        <f>($B$6+($B$7+$B$8+$B$9+$B$10+$B$11))</f>
        <v/>
      </c>
    </row>
    <row r="35">
      <c r="A35" s="18" t="inlineStr">
        <is>
          <t>Over-deducting is not a rounding error to the subcontractor. It is their cash, held until the year end, and they are the one funding the gap.</t>
        </is>
      </c>
    </row>
  </sheetData>
  <conditionalFormatting sqref="B29">
    <cfRule type="cellIs" priority="1" operator="greaterThan" dxfId="0">
      <formula>0</formula>
    </cfRule>
  </conditionalFormatting>
  <conditionalFormatting sqref="B31">
    <cfRule type="cellIs" priority="2" operator="greaterThan"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31"/>
  <sheetViews>
    <sheetView showGridLines="0" workbookViewId="0">
      <pane xSplit="1" ySplit="7" topLeftCell="B8" activePane="bottomRight" state="frozen"/>
      <selection pane="topRight"/>
      <selection pane="bottomLeft"/>
      <selection pane="bottomRight" activeCell="A1" sqref="A1"/>
    </sheetView>
  </sheetViews>
  <sheetFormatPr baseColWidth="8" defaultRowHeight="15"/>
  <cols>
    <col width="26" customWidth="1" min="1" max="1"/>
    <col width="8" customWidth="1" min="2" max="2"/>
    <col width="12" customWidth="1" min="3" max="3"/>
    <col width="12" customWidth="1" min="4" max="4"/>
    <col width="14" customWidth="1" min="5" max="5"/>
    <col width="13" customWidth="1" min="6" max="6"/>
    <col width="13" customWidth="1" min="7" max="7"/>
    <col width="12" customWidth="1" min="8" max="8"/>
    <col width="10" customWidth="1" min="9" max="9"/>
  </cols>
  <sheetData>
    <row r="1">
      <c r="A1" s="1" t="inlineStr">
        <is>
          <t>ZAZEN TAX</t>
        </is>
      </c>
    </row>
    <row r="2">
      <c r="A2" s="2" t="inlineStr">
        <is>
          <t>A tax month, totalled for the return</t>
        </is>
      </c>
    </row>
    <row r="5">
      <c r="A5" s="3" t="inlineStr">
        <is>
          <t>Yellow is yours. The rate column takes 0.2, 0.3 or 0. Totals at the bottom are the three figures the monthly return asks for.</t>
        </is>
      </c>
    </row>
    <row r="7" ht="28" customHeight="1">
      <c r="A7" s="19" t="inlineStr">
        <is>
          <t>Subcontractor</t>
        </is>
      </c>
      <c r="B7" s="19" t="inlineStr">
        <is>
          <t>Rate</t>
        </is>
      </c>
      <c r="C7" s="19" t="inlineStr">
        <is>
          <t>Labour</t>
        </is>
      </c>
      <c r="D7" s="19" t="inlineStr">
        <is>
          <t>Materials</t>
        </is>
      </c>
      <c r="E7" s="19" t="inlineStr">
        <is>
          <t>Other excluded</t>
        </is>
      </c>
      <c r="F7" s="19" t="inlineStr">
        <is>
          <t>Invoice total</t>
        </is>
      </c>
      <c r="G7" s="19" t="inlineStr">
        <is>
          <t>CIS deduction</t>
        </is>
      </c>
      <c r="H7" s="19" t="inlineStr">
        <is>
          <t>Net paid</t>
        </is>
      </c>
      <c r="I7" s="19" t="inlineStr">
        <is>
          <t>Verified</t>
        </is>
      </c>
    </row>
    <row r="8">
      <c r="A8" s="20" t="inlineStr">
        <is>
          <t>A Whelan Groundworks</t>
        </is>
      </c>
      <c r="B8" s="21" t="n">
        <v>0.2</v>
      </c>
      <c r="C8" s="22" t="n">
        <v>3200</v>
      </c>
      <c r="D8" s="22" t="n">
        <v>1850</v>
      </c>
      <c r="E8" s="22" t="n">
        <v>0</v>
      </c>
      <c r="F8" s="23">
        <f>$C8+$D8+$E8</f>
        <v/>
      </c>
      <c r="G8" s="23">
        <f>$C8*$B8</f>
        <v/>
      </c>
      <c r="H8" s="23">
        <f>$F8-$G8</f>
        <v/>
      </c>
      <c r="I8" s="20" t="inlineStr">
        <is>
          <t>Yes</t>
        </is>
      </c>
    </row>
    <row r="9">
      <c r="A9" s="20" t="inlineStr">
        <is>
          <t>Bexley Electrical Ltd</t>
        </is>
      </c>
      <c r="B9" s="21" t="n">
        <v>0.2</v>
      </c>
      <c r="C9" s="22" t="n">
        <v>1450</v>
      </c>
      <c r="D9" s="22" t="n">
        <v>620</v>
      </c>
      <c r="E9" s="22" t="n">
        <v>0</v>
      </c>
      <c r="F9" s="23">
        <f>$C9+$D9+$E9</f>
        <v/>
      </c>
      <c r="G9" s="23">
        <f>$C9*$B9</f>
        <v/>
      </c>
      <c r="H9" s="23">
        <f>$F9-$G9</f>
        <v/>
      </c>
      <c r="I9" s="20" t="inlineStr">
        <is>
          <t>Yes</t>
        </is>
      </c>
    </row>
    <row r="10">
      <c r="A10" s="20" t="inlineStr">
        <is>
          <t>C Nowak Plastering</t>
        </is>
      </c>
      <c r="B10" s="21" t="n">
        <v>0.3</v>
      </c>
      <c r="C10" s="22" t="n">
        <v>980</v>
      </c>
      <c r="D10" s="22" t="n">
        <v>140</v>
      </c>
      <c r="E10" s="22" t="n">
        <v>0</v>
      </c>
      <c r="F10" s="23">
        <f>$C10+$D10+$E10</f>
        <v/>
      </c>
      <c r="G10" s="23">
        <f>$C10*$B10</f>
        <v/>
      </c>
      <c r="H10" s="23">
        <f>$F10-$G10</f>
        <v/>
      </c>
      <c r="I10" s="20" t="inlineStr">
        <is>
          <t>No</t>
        </is>
      </c>
    </row>
    <row r="11">
      <c r="A11" s="20" t="inlineStr">
        <is>
          <t>Dunmore Roofing</t>
        </is>
      </c>
      <c r="B11" s="21" t="n">
        <v>0.2</v>
      </c>
      <c r="C11" s="22" t="n">
        <v>4100</v>
      </c>
      <c r="D11" s="22" t="n">
        <v>2760</v>
      </c>
      <c r="E11" s="22" t="n">
        <v>350</v>
      </c>
      <c r="F11" s="23">
        <f>$C11+$D11+$E11</f>
        <v/>
      </c>
      <c r="G11" s="23">
        <f>$C11*$B11</f>
        <v/>
      </c>
      <c r="H11" s="23">
        <f>$F11-$G11</f>
        <v/>
      </c>
      <c r="I11" s="20" t="inlineStr">
        <is>
          <t>Yes</t>
        </is>
      </c>
    </row>
    <row r="12">
      <c r="A12" s="20" t="inlineStr">
        <is>
          <t>E Rutkowski Carpentry</t>
        </is>
      </c>
      <c r="B12" s="21" t="n">
        <v>0.2</v>
      </c>
      <c r="C12" s="22" t="n">
        <v>2250</v>
      </c>
      <c r="D12" s="22" t="n">
        <v>410</v>
      </c>
      <c r="E12" s="22" t="n">
        <v>0</v>
      </c>
      <c r="F12" s="23">
        <f>$C12+$D12+$E12</f>
        <v/>
      </c>
      <c r="G12" s="23">
        <f>$C12*$B12</f>
        <v/>
      </c>
      <c r="H12" s="23">
        <f>$F12-$G12</f>
        <v/>
      </c>
      <c r="I12" s="20" t="inlineStr">
        <is>
          <t>Yes</t>
        </is>
      </c>
    </row>
    <row r="13">
      <c r="A13" s="20" t="inlineStr">
        <is>
          <t>Fairhead Scaffolding</t>
        </is>
      </c>
      <c r="B13" s="21" t="n">
        <v>0</v>
      </c>
      <c r="C13" s="22" t="n">
        <v>1800</v>
      </c>
      <c r="D13" s="22" t="n">
        <v>0</v>
      </c>
      <c r="E13" s="22" t="n">
        <v>900</v>
      </c>
      <c r="F13" s="23">
        <f>$C13+$D13+$E13</f>
        <v/>
      </c>
      <c r="G13" s="23">
        <f>$C13*$B13</f>
        <v/>
      </c>
      <c r="H13" s="23">
        <f>$F13-$G13</f>
        <v/>
      </c>
      <c r="I13" s="20" t="inlineStr">
        <is>
          <t>Yes</t>
        </is>
      </c>
    </row>
    <row r="14">
      <c r="A14" s="20" t="inlineStr">
        <is>
          <t>G Iqbal Plumbing</t>
        </is>
      </c>
      <c r="B14" s="21" t="n">
        <v>0.2</v>
      </c>
      <c r="C14" s="22" t="n">
        <v>1620</v>
      </c>
      <c r="D14" s="22" t="n">
        <v>980</v>
      </c>
      <c r="E14" s="22" t="n">
        <v>0</v>
      </c>
      <c r="F14" s="23">
        <f>$C14+$D14+$E14</f>
        <v/>
      </c>
      <c r="G14" s="23">
        <f>$C14*$B14</f>
        <v/>
      </c>
      <c r="H14" s="23">
        <f>$F14-$G14</f>
        <v/>
      </c>
      <c r="I14" s="20" t="inlineStr">
        <is>
          <t>Yes</t>
        </is>
      </c>
    </row>
    <row r="15">
      <c r="A15" s="20" t="inlineStr">
        <is>
          <t>Harlow Tiling</t>
        </is>
      </c>
      <c r="B15" s="21" t="n">
        <v>0.3</v>
      </c>
      <c r="C15" s="22" t="n">
        <v>740</v>
      </c>
      <c r="D15" s="22" t="n">
        <v>305</v>
      </c>
      <c r="E15" s="22" t="n">
        <v>0</v>
      </c>
      <c r="F15" s="23">
        <f>$C15+$D15+$E15</f>
        <v/>
      </c>
      <c r="G15" s="23">
        <f>$C15*$B15</f>
        <v/>
      </c>
      <c r="H15" s="23">
        <f>$F15-$G15</f>
        <v/>
      </c>
      <c r="I15" s="20" t="inlineStr">
        <is>
          <t>No</t>
        </is>
      </c>
    </row>
    <row r="16">
      <c r="A16" s="20" t="inlineStr">
        <is>
          <t>J Petrescu Bricklaying</t>
        </is>
      </c>
      <c r="B16" s="21" t="n">
        <v>0.2</v>
      </c>
      <c r="C16" s="22" t="n">
        <v>2900</v>
      </c>
      <c r="D16" s="22" t="n">
        <v>120</v>
      </c>
      <c r="E16" s="22" t="n">
        <v>0</v>
      </c>
      <c r="F16" s="23">
        <f>$C16+$D16+$E16</f>
        <v/>
      </c>
      <c r="G16" s="23">
        <f>$C16*$B16</f>
        <v/>
      </c>
      <c r="H16" s="23">
        <f>$F16-$G16</f>
        <v/>
      </c>
      <c r="I16" s="20" t="inlineStr">
        <is>
          <t>Yes</t>
        </is>
      </c>
    </row>
    <row r="17">
      <c r="A17" s="20" t="inlineStr">
        <is>
          <t>Kellow Painting</t>
        </is>
      </c>
      <c r="B17" s="21" t="n">
        <v>0.2</v>
      </c>
      <c r="C17" s="22" t="n">
        <v>860</v>
      </c>
      <c r="D17" s="22" t="n">
        <v>240</v>
      </c>
      <c r="E17" s="22" t="n">
        <v>0</v>
      </c>
      <c r="F17" s="23">
        <f>$C17+$D17+$E17</f>
        <v/>
      </c>
      <c r="G17" s="23">
        <f>$C17*$B17</f>
        <v/>
      </c>
      <c r="H17" s="23">
        <f>$F17-$G17</f>
        <v/>
      </c>
      <c r="I17" s="20" t="inlineStr">
        <is>
          <t>Yes</t>
        </is>
      </c>
    </row>
    <row r="19" ht="19" customHeight="1">
      <c r="A19" s="6" t="inlineStr">
        <is>
          <t xml:space="preserve">  What the monthly return asks for</t>
        </is>
      </c>
      <c r="B19" s="7" t="n"/>
      <c r="C19" s="7" t="n"/>
      <c r="D19" s="7" t="n"/>
      <c r="E19" s="7" t="n"/>
      <c r="F19" s="7" t="n"/>
      <c r="G19" s="7" t="n"/>
      <c r="H19" s="7" t="n"/>
      <c r="I19" s="7" t="n"/>
    </row>
    <row r="20">
      <c r="A20" s="8" t="inlineStr">
        <is>
          <t>Total payments made, excluding VAT</t>
        </is>
      </c>
      <c r="B20" s="13">
        <f>SUM($F$8:$F$17)</f>
        <v/>
      </c>
    </row>
    <row r="21">
      <c r="A21" s="8" t="inlineStr">
        <is>
          <t>Total cost of materials</t>
        </is>
      </c>
      <c r="B21" s="13">
        <f>SUM($D$8:$D$17)+SUM($E$8:$E$17)</f>
        <v/>
      </c>
      <c r="C21" s="10" t="inlineStr">
        <is>
          <t>Everything excluded from the deduction, not just materials narrowly defined.</t>
        </is>
      </c>
    </row>
    <row r="22">
      <c r="A22" s="14" t="inlineStr">
        <is>
          <t>Total deducted</t>
        </is>
      </c>
      <c r="B22" s="15">
        <f>SUM($G$8:$G$17)</f>
        <v/>
      </c>
    </row>
    <row r="23">
      <c r="A23" s="8" t="inlineStr">
        <is>
          <t>Net paid to subcontractors</t>
        </is>
      </c>
      <c r="B23" s="13">
        <f>SUM($H$8:$H$17)</f>
        <v/>
      </c>
    </row>
    <row r="25" ht="19" customHeight="1">
      <c r="A25" s="6" t="inlineStr">
        <is>
          <t xml:space="preserve">  If every one had been deducted on the total</t>
        </is>
      </c>
      <c r="B25" s="7" t="n"/>
      <c r="C25" s="7" t="n"/>
      <c r="D25" s="7" t="n"/>
      <c r="E25" s="7" t="n"/>
      <c r="F25" s="7" t="n"/>
      <c r="G25" s="7" t="n"/>
      <c r="H25" s="7" t="n"/>
      <c r="I25" s="7" t="n"/>
    </row>
    <row r="26">
      <c r="A26" s="8" t="inlineStr">
        <is>
          <t>You would have deducted</t>
        </is>
      </c>
      <c r="B26" s="13">
        <f>$F8*$B8+$F9*$B9+$F10*$B10+$F11*$B11+$F12*$B12+$F13*$B13+$F14*$B14+$F15*$B15+$F16*$B16+$F17*$B17</f>
        <v/>
      </c>
    </row>
    <row r="27">
      <c r="A27" s="14" t="inlineStr">
        <is>
          <t>Too much, across the month</t>
        </is>
      </c>
      <c r="B27" s="15">
        <f>($F8*$B8+$F9*$B9+$F10*$B10+$F11*$B11+$F12*$B12+$F13*$B13+$F14*$B14+$F15*$B15+$F16*$B16+$F17*$B17)-$B$22</f>
        <v/>
      </c>
      <c r="C27" s="10" t="inlineStr">
        <is>
          <t>Cash belonging to your subcontractors, held until their year end.</t>
        </is>
      </c>
    </row>
    <row r="28">
      <c r="A28" s="8" t="inlineStr">
        <is>
          <t>Payments at the higher rate</t>
        </is>
      </c>
      <c r="B28" s="24">
        <f>COUNTIF($B$8:$B$17,0.3)</f>
        <v/>
      </c>
      <c r="C28" s="10" t="inlineStr">
        <is>
          <t>Each one is a subcontractor you could not verify.</t>
        </is>
      </c>
    </row>
    <row r="29">
      <c r="A29" s="8" t="inlineStr">
        <is>
          <t>Extra deducted because they were not verified</t>
        </is>
      </c>
      <c r="B29" s="13">
        <f>IF($B8=0.3,$C8*(0.3-0.2),0)+IF($B9=0.3,$C9*(0.3-0.2),0)+IF($B10=0.3,$C10*(0.3-0.2),0)+IF($B11=0.3,$C11*(0.3-0.2),0)+IF($B12=0.3,$C12*(0.3-0.2),0)+IF($B13=0.3,$C13*(0.3-0.2),0)+IF($B14=0.3,$C14*(0.3-0.2),0)+IF($B15=0.3,$C15*(0.3-0.2),0)+IF($B16=0.3,$C16*(0.3-0.2),0)+IF($B17=0.3,$C17*(0.3-0.2),0)</f>
        <v/>
      </c>
      <c r="C29" s="10" t="inlineStr">
        <is>
          <t>What registering would have saved them.</t>
        </is>
      </c>
    </row>
    <row r="31">
      <c r="A31" s="18" t="inlineStr">
        <is>
          <t>The return is due by the 19th of the month following the tax month, and it is due even in a month when you paid nobody.</t>
        </is>
      </c>
    </row>
  </sheetData>
  <conditionalFormatting sqref="B27">
    <cfRule type="cellIs" priority="1" operator="greater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2026-08-10T17:03:02Z</dcterms:created>
  <dcterms:modified xmlns:dcterms="http://purl.org/dc/terms/" xmlns:xsi="http://www.w3.org/2001/XMLSchema-instance" xsi:type="dcterms:W3CDTF">2026-08-10T17:03:02Z</dcterms:modified>
</cp:coreProperties>
</file>