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onthly" sheetId="2" state="visible" r:id="rId2"/>
    <sheet xmlns:r="http://schemas.openxmlformats.org/officeDocument/2006/relationships" name="Year and VAT" sheetId="3" state="visible" r:id="rId3"/>
    <sheet xmlns:r="http://schemas.openxmlformats.org/officeDocument/2006/relationships" name="Charts" sheetId="4" state="visible" r:id="rId4"/>
  </sheets>
  <definedNames/>
  <calcPr calcId="124519" fullCalcOnLoad="1"/>
</workbook>
</file>

<file path=xl/styles.xml><?xml version="1.0" encoding="utf-8"?>
<styleSheet xmlns="http://schemas.openxmlformats.org/spreadsheetml/2006/main">
  <numFmts count="4">
    <numFmt numFmtId="164" formatCode="yyyy-mm-dd"/>
    <numFmt numFmtId="165" formatCode="mmm yy"/>
    <numFmt numFmtId="166" formatCode="£#,##0.00"/>
    <numFmt numFmtId="167"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
      <name val="Calibri"/>
      <b val="1"/>
      <color rgb="001F2A37"/>
      <sz val="20"/>
    </font>
  </fonts>
  <fills count="5">
    <fill>
      <patternFill/>
    </fill>
    <fill>
      <patternFill patternType="gray125"/>
    </fill>
    <fill>
      <patternFill patternType="solid">
        <fgColor rgb="001F2A37"/>
      </patternFill>
    </fill>
    <fill>
      <patternFill patternType="solid">
        <fgColor rgb="00EDF1F7"/>
      </patternFill>
    </fill>
    <fill>
      <patternFill patternType="solid">
        <fgColor rgb="00FFF6DC"/>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165" fontId="6" fillId="2" borderId="0" applyAlignment="1" pivotButton="0" quotePrefix="0" xfId="0">
      <alignment horizontal="center"/>
    </xf>
    <xf numFmtId="0" fontId="0" fillId="2" borderId="0" pivotButton="0" quotePrefix="0" xfId="0"/>
    <xf numFmtId="0" fontId="8" fillId="3" borderId="1" pivotButton="0" quotePrefix="0" xfId="0"/>
    <xf numFmtId="166" fontId="7" fillId="4" borderId="1" pivotButton="0" quotePrefix="0" xfId="0"/>
    <xf numFmtId="166" fontId="7" fillId="3" borderId="1" pivotButton="0" quotePrefix="0" xfId="0"/>
    <xf numFmtId="167" fontId="7" fillId="4" borderId="1" pivotButton="0" quotePrefix="0" xfId="0"/>
    <xf numFmtId="167" fontId="7" fillId="3" borderId="1" pivotButton="0" quotePrefix="0" xfId="0"/>
    <xf numFmtId="0" fontId="9" fillId="0" borderId="0" pivotButton="0" quotePrefix="0" xfId="0"/>
    <xf numFmtId="0" fontId="7" fillId="0" borderId="0" pivotButton="0" quotePrefix="0" xfId="0"/>
    <xf numFmtId="166" fontId="8" fillId="3" borderId="1" pivotButton="0" quotePrefix="0" xfId="0"/>
    <xf numFmtId="0" fontId="8" fillId="0" borderId="0" pivotButton="0" quotePrefix="0" xfId="0"/>
    <xf numFmtId="166" fontId="10" fillId="3" borderId="1" pivotButton="0" quotePrefix="0" xfId="0"/>
    <xf numFmtId="167" fontId="8" fillId="3" borderId="1" pivotButton="0" quotePrefix="0" xfId="0"/>
    <xf numFmtId="0" fontId="3" fillId="0" borderId="0" applyAlignment="1" pivotButton="0" quotePrefix="0" xfId="0">
      <alignment vertical="center" wrapText="1"/>
    </xf>
    <xf numFmtId="0" fontId="8" fillId="0" borderId="1" pivotButton="0" quotePrefix="0" xfId="0"/>
    <xf numFmtId="165" fontId="7" fillId="3" borderId="1"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Net order value, by month</a:t>
            </a:r>
          </a:p>
        </rich>
      </tx>
    </title>
    <plotArea>
      <barChart>
        <barDir val="col"/>
        <grouping val="clustered"/>
        <ser>
          <idx val="0"/>
          <order val="0"/>
          <spPr>
            <a:ln xmlns:a="http://schemas.openxmlformats.org/drawingml/2006/main">
              <a:prstDash val="solid"/>
            </a:ln>
          </spPr>
          <cat>
            <numRef>
              <f>'Monthly'!$B$6:$M$6</f>
            </numRef>
          </cat>
          <val>
            <numRef>
              <f>'Monthly'!$B$10</f>
            </numRef>
          </val>
        </ser>
        <ser>
          <idx val="1"/>
          <order val="1"/>
          <spPr>
            <a:ln xmlns:a="http://schemas.openxmlformats.org/drawingml/2006/main">
              <a:prstDash val="solid"/>
            </a:ln>
          </spPr>
          <cat>
            <numRef>
              <f>'Monthly'!$B$6:$M$6</f>
            </numRef>
          </cat>
          <val>
            <numRef>
              <f>'Monthly'!$C$10</f>
            </numRef>
          </val>
        </ser>
        <ser>
          <idx val="2"/>
          <order val="2"/>
          <spPr>
            <a:ln xmlns:a="http://schemas.openxmlformats.org/drawingml/2006/main">
              <a:prstDash val="solid"/>
            </a:ln>
          </spPr>
          <cat>
            <numRef>
              <f>'Monthly'!$B$6:$M$6</f>
            </numRef>
          </cat>
          <val>
            <numRef>
              <f>'Monthly'!$D$10</f>
            </numRef>
          </val>
        </ser>
        <ser>
          <idx val="3"/>
          <order val="3"/>
          <spPr>
            <a:ln xmlns:a="http://schemas.openxmlformats.org/drawingml/2006/main">
              <a:prstDash val="solid"/>
            </a:ln>
          </spPr>
          <cat>
            <numRef>
              <f>'Monthly'!$B$6:$M$6</f>
            </numRef>
          </cat>
          <val>
            <numRef>
              <f>'Monthly'!$E$10</f>
            </numRef>
          </val>
        </ser>
        <ser>
          <idx val="4"/>
          <order val="4"/>
          <spPr>
            <a:ln xmlns:a="http://schemas.openxmlformats.org/drawingml/2006/main">
              <a:prstDash val="solid"/>
            </a:ln>
          </spPr>
          <cat>
            <numRef>
              <f>'Monthly'!$B$6:$M$6</f>
            </numRef>
          </cat>
          <val>
            <numRef>
              <f>'Monthly'!$F$10</f>
            </numRef>
          </val>
        </ser>
        <ser>
          <idx val="5"/>
          <order val="5"/>
          <spPr>
            <a:ln xmlns:a="http://schemas.openxmlformats.org/drawingml/2006/main">
              <a:prstDash val="solid"/>
            </a:ln>
          </spPr>
          <cat>
            <numRef>
              <f>'Monthly'!$B$6:$M$6</f>
            </numRef>
          </cat>
          <val>
            <numRef>
              <f>'Monthly'!$G$10</f>
            </numRef>
          </val>
        </ser>
        <ser>
          <idx val="6"/>
          <order val="6"/>
          <spPr>
            <a:ln xmlns:a="http://schemas.openxmlformats.org/drawingml/2006/main">
              <a:prstDash val="solid"/>
            </a:ln>
          </spPr>
          <cat>
            <numRef>
              <f>'Monthly'!$B$6:$M$6</f>
            </numRef>
          </cat>
          <val>
            <numRef>
              <f>'Monthly'!$H$10</f>
            </numRef>
          </val>
        </ser>
        <ser>
          <idx val="7"/>
          <order val="7"/>
          <spPr>
            <a:ln xmlns:a="http://schemas.openxmlformats.org/drawingml/2006/main">
              <a:prstDash val="solid"/>
            </a:ln>
          </spPr>
          <cat>
            <numRef>
              <f>'Monthly'!$B$6:$M$6</f>
            </numRef>
          </cat>
          <val>
            <numRef>
              <f>'Monthly'!$I$10</f>
            </numRef>
          </val>
        </ser>
        <ser>
          <idx val="8"/>
          <order val="8"/>
          <spPr>
            <a:ln xmlns:a="http://schemas.openxmlformats.org/drawingml/2006/main">
              <a:prstDash val="solid"/>
            </a:ln>
          </spPr>
          <cat>
            <numRef>
              <f>'Monthly'!$B$6:$M$6</f>
            </numRef>
          </cat>
          <val>
            <numRef>
              <f>'Monthly'!$J$10</f>
            </numRef>
          </val>
        </ser>
        <ser>
          <idx val="9"/>
          <order val="9"/>
          <spPr>
            <a:ln xmlns:a="http://schemas.openxmlformats.org/drawingml/2006/main">
              <a:prstDash val="solid"/>
            </a:ln>
          </spPr>
          <cat>
            <numRef>
              <f>'Monthly'!$B$6:$M$6</f>
            </numRef>
          </cat>
          <val>
            <numRef>
              <f>'Monthly'!$K$10</f>
            </numRef>
          </val>
        </ser>
        <ser>
          <idx val="10"/>
          <order val="10"/>
          <spPr>
            <a:ln xmlns:a="http://schemas.openxmlformats.org/drawingml/2006/main">
              <a:prstDash val="solid"/>
            </a:ln>
          </spPr>
          <cat>
            <numRef>
              <f>'Monthly'!$B$6:$M$6</f>
            </numRef>
          </cat>
          <val>
            <numRef>
              <f>'Monthly'!$L$10</f>
            </numRef>
          </val>
        </ser>
        <ser>
          <idx val="11"/>
          <order val="11"/>
          <spPr>
            <a:ln xmlns:a="http://schemas.openxmlformats.org/drawingml/2006/main">
              <a:prstDash val="solid"/>
            </a:ln>
          </spPr>
          <cat>
            <numRef>
              <f>'Monthly'!$B$6:$M$6</f>
            </numRef>
          </cat>
          <val>
            <numRef>
              <f>'Monthly'!$M$10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Materials bought, by month</a:t>
            </a:r>
          </a:p>
        </rich>
      </tx>
    </title>
    <plotArea>
      <lineChart>
        <grouping val="standard"/>
        <ser>
          <idx val="0"/>
          <order val="0"/>
          <spPr>
            <a:ln xmlns:a="http://schemas.openxmlformats.org/drawingml/2006/main">
              <a:prstDash val="solid"/>
            </a:ln>
          </spPr>
          <marker>
            <symbol val="none"/>
            <spPr>
              <a:ln xmlns:a="http://schemas.openxmlformats.org/drawingml/2006/main">
                <a:prstDash val="solid"/>
              </a:ln>
            </spPr>
          </marker>
          <cat>
            <numRef>
              <f>'Monthly'!$B$6:$M$6</f>
            </numRef>
          </cat>
          <val>
            <numRef>
              <f>'Monthly'!$B$22</f>
            </numRef>
          </val>
        </ser>
        <ser>
          <idx val="1"/>
          <order val="1"/>
          <spPr>
            <a:ln xmlns:a="http://schemas.openxmlformats.org/drawingml/2006/main">
              <a:prstDash val="solid"/>
            </a:ln>
          </spPr>
          <marker>
            <symbol val="none"/>
            <spPr>
              <a:ln xmlns:a="http://schemas.openxmlformats.org/drawingml/2006/main">
                <a:prstDash val="solid"/>
              </a:ln>
            </spPr>
          </marker>
          <cat>
            <numRef>
              <f>'Monthly'!$B$6:$M$6</f>
            </numRef>
          </cat>
          <val>
            <numRef>
              <f>'Monthly'!$C$22</f>
            </numRef>
          </val>
        </ser>
        <ser>
          <idx val="2"/>
          <order val="2"/>
          <spPr>
            <a:ln xmlns:a="http://schemas.openxmlformats.org/drawingml/2006/main">
              <a:prstDash val="solid"/>
            </a:ln>
          </spPr>
          <marker>
            <symbol val="none"/>
            <spPr>
              <a:ln xmlns:a="http://schemas.openxmlformats.org/drawingml/2006/main">
                <a:prstDash val="solid"/>
              </a:ln>
            </spPr>
          </marker>
          <cat>
            <numRef>
              <f>'Monthly'!$B$6:$M$6</f>
            </numRef>
          </cat>
          <val>
            <numRef>
              <f>'Monthly'!$D$22</f>
            </numRef>
          </val>
        </ser>
        <ser>
          <idx val="3"/>
          <order val="3"/>
          <spPr>
            <a:ln xmlns:a="http://schemas.openxmlformats.org/drawingml/2006/main">
              <a:prstDash val="solid"/>
            </a:ln>
          </spPr>
          <marker>
            <symbol val="none"/>
            <spPr>
              <a:ln xmlns:a="http://schemas.openxmlformats.org/drawingml/2006/main">
                <a:prstDash val="solid"/>
              </a:ln>
            </spPr>
          </marker>
          <cat>
            <numRef>
              <f>'Monthly'!$B$6:$M$6</f>
            </numRef>
          </cat>
          <val>
            <numRef>
              <f>'Monthly'!$E$22</f>
            </numRef>
          </val>
        </ser>
        <ser>
          <idx val="4"/>
          <order val="4"/>
          <spPr>
            <a:ln xmlns:a="http://schemas.openxmlformats.org/drawingml/2006/main">
              <a:prstDash val="solid"/>
            </a:ln>
          </spPr>
          <marker>
            <symbol val="none"/>
            <spPr>
              <a:ln xmlns:a="http://schemas.openxmlformats.org/drawingml/2006/main">
                <a:prstDash val="solid"/>
              </a:ln>
            </spPr>
          </marker>
          <cat>
            <numRef>
              <f>'Monthly'!$B$6:$M$6</f>
            </numRef>
          </cat>
          <val>
            <numRef>
              <f>'Monthly'!$F$22</f>
            </numRef>
          </val>
        </ser>
        <ser>
          <idx val="5"/>
          <order val="5"/>
          <spPr>
            <a:ln xmlns:a="http://schemas.openxmlformats.org/drawingml/2006/main">
              <a:prstDash val="solid"/>
            </a:ln>
          </spPr>
          <marker>
            <symbol val="none"/>
            <spPr>
              <a:ln xmlns:a="http://schemas.openxmlformats.org/drawingml/2006/main">
                <a:prstDash val="solid"/>
              </a:ln>
            </spPr>
          </marker>
          <cat>
            <numRef>
              <f>'Monthly'!$B$6:$M$6</f>
            </numRef>
          </cat>
          <val>
            <numRef>
              <f>'Monthly'!$G$22</f>
            </numRef>
          </val>
        </ser>
        <ser>
          <idx val="6"/>
          <order val="6"/>
          <spPr>
            <a:ln xmlns:a="http://schemas.openxmlformats.org/drawingml/2006/main">
              <a:prstDash val="solid"/>
            </a:ln>
          </spPr>
          <marker>
            <symbol val="none"/>
            <spPr>
              <a:ln xmlns:a="http://schemas.openxmlformats.org/drawingml/2006/main">
                <a:prstDash val="solid"/>
              </a:ln>
            </spPr>
          </marker>
          <cat>
            <numRef>
              <f>'Monthly'!$B$6:$M$6</f>
            </numRef>
          </cat>
          <val>
            <numRef>
              <f>'Monthly'!$H$22</f>
            </numRef>
          </val>
        </ser>
        <ser>
          <idx val="7"/>
          <order val="7"/>
          <spPr>
            <a:ln xmlns:a="http://schemas.openxmlformats.org/drawingml/2006/main">
              <a:prstDash val="solid"/>
            </a:ln>
          </spPr>
          <marker>
            <symbol val="none"/>
            <spPr>
              <a:ln xmlns:a="http://schemas.openxmlformats.org/drawingml/2006/main">
                <a:prstDash val="solid"/>
              </a:ln>
            </spPr>
          </marker>
          <cat>
            <numRef>
              <f>'Monthly'!$B$6:$M$6</f>
            </numRef>
          </cat>
          <val>
            <numRef>
              <f>'Monthly'!$I$22</f>
            </numRef>
          </val>
        </ser>
        <ser>
          <idx val="8"/>
          <order val="8"/>
          <spPr>
            <a:ln xmlns:a="http://schemas.openxmlformats.org/drawingml/2006/main">
              <a:prstDash val="solid"/>
            </a:ln>
          </spPr>
          <marker>
            <symbol val="none"/>
            <spPr>
              <a:ln xmlns:a="http://schemas.openxmlformats.org/drawingml/2006/main">
                <a:prstDash val="solid"/>
              </a:ln>
            </spPr>
          </marker>
          <cat>
            <numRef>
              <f>'Monthly'!$B$6:$M$6</f>
            </numRef>
          </cat>
          <val>
            <numRef>
              <f>'Monthly'!$J$22</f>
            </numRef>
          </val>
        </ser>
        <ser>
          <idx val="9"/>
          <order val="9"/>
          <spPr>
            <a:ln xmlns:a="http://schemas.openxmlformats.org/drawingml/2006/main">
              <a:prstDash val="solid"/>
            </a:ln>
          </spPr>
          <marker>
            <symbol val="none"/>
            <spPr>
              <a:ln xmlns:a="http://schemas.openxmlformats.org/drawingml/2006/main">
                <a:prstDash val="solid"/>
              </a:ln>
            </spPr>
          </marker>
          <cat>
            <numRef>
              <f>'Monthly'!$B$6:$M$6</f>
            </numRef>
          </cat>
          <val>
            <numRef>
              <f>'Monthly'!$K$22</f>
            </numRef>
          </val>
        </ser>
        <ser>
          <idx val="10"/>
          <order val="10"/>
          <spPr>
            <a:ln xmlns:a="http://schemas.openxmlformats.org/drawingml/2006/main">
              <a:prstDash val="solid"/>
            </a:ln>
          </spPr>
          <marker>
            <symbol val="none"/>
            <spPr>
              <a:ln xmlns:a="http://schemas.openxmlformats.org/drawingml/2006/main">
                <a:prstDash val="solid"/>
              </a:ln>
            </spPr>
          </marker>
          <cat>
            <numRef>
              <f>'Monthly'!$B$6:$M$6</f>
            </numRef>
          </cat>
          <val>
            <numRef>
              <f>'Monthly'!$L$22</f>
            </numRef>
          </val>
        </ser>
        <ser>
          <idx val="11"/>
          <order val="11"/>
          <spPr>
            <a:ln xmlns:a="http://schemas.openxmlformats.org/drawingml/2006/main">
              <a:prstDash val="solid"/>
            </a:ln>
          </spPr>
          <marker>
            <symbol val="none"/>
            <spPr>
              <a:ln xmlns:a="http://schemas.openxmlformats.org/drawingml/2006/main">
                <a:prstDash val="solid"/>
              </a:ln>
            </spPr>
          </marker>
          <cat>
            <numRef>
              <f>'Monthly'!$B$6:$M$6</f>
            </numRef>
          </cat>
          <val>
            <numRef>
              <f>'Monthly'!$M$22</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4</row>
      <rowOff>0</rowOff>
    </from>
    <ext cx="79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23</row>
      <rowOff>0</rowOff>
    </from>
    <ext cx="79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23"/>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Etsy Bookkeeping Template</t>
        </is>
      </c>
    </row>
    <row r="3">
      <c r="A3" s="3" t="inlineStr">
        <is>
          <t>Twelve months of Etsy deposits turned into a profit and loss account and four VAT quarters.</t>
        </is>
      </c>
    </row>
    <row r="5">
      <c r="B5" s="4" t="inlineStr">
        <is>
          <t>The deposit is not the turnover</t>
        </is>
      </c>
    </row>
    <row r="6" ht="45" customHeight="1">
      <c r="B6" s="5" t="inlineStr">
        <is>
          <t>Every month here starts from what the buyers paid and works down. That matters twice: the VAT threshold is measured on turnover rather than on what reached your bank, and the fee load only becomes visible when it is a line rather than a deduction you never see.</t>
        </is>
      </c>
    </row>
    <row r="8">
      <c r="B8" s="4" t="inlineStr">
        <is>
          <t>A maker's year is not twelve equal months</t>
        </is>
      </c>
    </row>
    <row r="9" ht="45" customHeight="1">
      <c r="B9" s="5" t="inlineStr">
        <is>
          <t>The sample here is the shape most Etsy shops actually have. November and December are more than a third of the year, and the materials for them are bought in September and October, when there is least money in the bank.</t>
        </is>
      </c>
    </row>
    <row r="11" ht="30" customHeight="1">
      <c r="B11" s="5" t="inlineStr">
        <is>
          <t>That is why the cash flow forecast matters more on Etsy than the profit figure does. A shop can have a good year and still not be able to pay for the clay in October.</t>
        </is>
      </c>
    </row>
    <row r="13">
      <c r="B13" s="4" t="inlineStr">
        <is>
          <t>VAT inclusive in, VAT exclusive out</t>
        </is>
      </c>
    </row>
    <row r="14" ht="45" customHeight="1">
      <c r="B14" s="5" t="inlineStr">
        <is>
          <t>Sales arrive with VAT in them. Most of a maker's costs do not, or carry VAT you reclaim. Comparing one against the other is the commonest error in a seller's own spreadsheet and it overstates profit by the VAT on the sales.</t>
        </is>
      </c>
    </row>
    <row r="16">
      <c r="B16" s="4" t="inlineStr">
        <is>
          <t>The threshold is rolling</t>
        </is>
      </c>
    </row>
    <row r="17" ht="45" customHeight="1">
      <c r="B17" s="5" t="inlineStr">
        <is>
          <t>The £90,000 test runs on any twelve consecutive months, not your accounting year. A seasonal shop can cross it in January on the strength of a Christmas it has already banked, which is a nasty surprise if you are watching the calendar year instead.</t>
        </is>
      </c>
    </row>
    <row r="19">
      <c r="B19" s="4" t="inlineStr">
        <is>
          <t>What to type</t>
        </is>
      </c>
    </row>
    <row r="20" ht="30" customHeight="1">
      <c r="B20" s="5" t="inlineStr">
        <is>
          <t>One column a month, from the Etsy payment account and your own records. Eight yellow figures. Everything below them works itself out.</t>
        </is>
      </c>
    </row>
    <row r="22">
      <c r="B22" s="4" t="inlineStr">
        <is>
          <t>General information</t>
        </is>
      </c>
    </row>
    <row r="23" ht="30" customHeight="1">
      <c r="B23"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3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3" customWidth="1" min="14" max="14"/>
  </cols>
  <sheetData>
    <row r="1">
      <c r="A1" s="1" t="inlineStr">
        <is>
          <t>ZAZEN TAX</t>
        </is>
      </c>
    </row>
    <row r="2">
      <c r="A2" s="2" t="inlineStr">
        <is>
          <t>Twelve months, one column each</t>
        </is>
      </c>
    </row>
    <row r="6">
      <c r="A6" s="6" t="inlineStr">
        <is>
          <t>Month</t>
        </is>
      </c>
      <c r="B6" s="7" t="n">
        <v>45901</v>
      </c>
      <c r="C6" s="7" t="n">
        <v>45931</v>
      </c>
      <c r="D6" s="7" t="n">
        <v>45962</v>
      </c>
      <c r="E6" s="7" t="n">
        <v>45992</v>
      </c>
      <c r="F6" s="7" t="n">
        <v>46023</v>
      </c>
      <c r="G6" s="7" t="n">
        <v>46054</v>
      </c>
      <c r="H6" s="7" t="n">
        <v>46082</v>
      </c>
      <c r="I6" s="7" t="n">
        <v>46113</v>
      </c>
      <c r="J6" s="7" t="n">
        <v>46143</v>
      </c>
      <c r="K6" s="7" t="n">
        <v>46174</v>
      </c>
      <c r="L6" s="7" t="n">
        <v>46204</v>
      </c>
      <c r="M6" s="7" t="n">
        <v>46235</v>
      </c>
      <c r="N6" s="6" t="inlineStr">
        <is>
          <t>Year</t>
        </is>
      </c>
    </row>
    <row r="7" ht="19" customHeight="1">
      <c r="A7" s="6" t="inlineStr">
        <is>
          <t xml:space="preserve">  What the buyers paid</t>
        </is>
      </c>
      <c r="B7" s="8" t="n"/>
      <c r="C7" s="8" t="n"/>
      <c r="D7" s="8" t="n"/>
      <c r="E7" s="8" t="n"/>
      <c r="F7" s="8" t="n"/>
      <c r="G7" s="8" t="n"/>
      <c r="H7" s="8" t="n"/>
      <c r="I7" s="8" t="n"/>
      <c r="J7" s="8" t="n"/>
      <c r="K7" s="8" t="n"/>
      <c r="L7" s="8" t="n"/>
      <c r="M7" s="8" t="n"/>
      <c r="N7" s="8" t="n"/>
    </row>
    <row r="8">
      <c r="A8" s="9" t="inlineStr">
        <is>
          <t>Item value, VAT inclusive</t>
        </is>
      </c>
      <c r="B8" s="10" t="n">
        <v>3120</v>
      </c>
      <c r="C8" s="10" t="n">
        <v>4980</v>
      </c>
      <c r="D8" s="10" t="n">
        <v>11400</v>
      </c>
      <c r="E8" s="10" t="n">
        <v>14200</v>
      </c>
      <c r="F8" s="10" t="n">
        <v>2760</v>
      </c>
      <c r="G8" s="10" t="n">
        <v>2410</v>
      </c>
      <c r="H8" s="10" t="n">
        <v>3340</v>
      </c>
      <c r="I8" s="10" t="n">
        <v>3180</v>
      </c>
      <c r="J8" s="10" t="n">
        <v>3620</v>
      </c>
      <c r="K8" s="10" t="n">
        <v>2980</v>
      </c>
      <c r="L8" s="10" t="n">
        <v>2540</v>
      </c>
      <c r="M8" s="10" t="n">
        <v>2870</v>
      </c>
      <c r="N8" s="11">
        <f>SUM($B8:$M8)</f>
        <v/>
      </c>
    </row>
    <row r="9">
      <c r="A9" s="9" t="inlineStr">
        <is>
          <t>Refunds</t>
        </is>
      </c>
      <c r="B9" s="10" t="n">
        <v>87.36</v>
      </c>
      <c r="C9" s="10" t="n">
        <v>139.44</v>
      </c>
      <c r="D9" s="10" t="n">
        <v>319.2</v>
      </c>
      <c r="E9" s="10" t="n">
        <v>397.6</v>
      </c>
      <c r="F9" s="10" t="n">
        <v>77.28</v>
      </c>
      <c r="G9" s="10" t="n">
        <v>67.48</v>
      </c>
      <c r="H9" s="10" t="n">
        <v>93.52</v>
      </c>
      <c r="I9" s="10" t="n">
        <v>89.04000000000001</v>
      </c>
      <c r="J9" s="10" t="n">
        <v>101.36</v>
      </c>
      <c r="K9" s="10" t="n">
        <v>83.44</v>
      </c>
      <c r="L9" s="10" t="n">
        <v>71.12</v>
      </c>
      <c r="M9" s="10" t="n">
        <v>80.36</v>
      </c>
      <c r="N9" s="11">
        <f>SUM($B9:$M9)</f>
        <v/>
      </c>
    </row>
    <row r="10">
      <c r="A10" s="9" t="inlineStr">
        <is>
          <t>Net order value</t>
        </is>
      </c>
      <c r="B10" s="11">
        <f>B8-B9</f>
        <v/>
      </c>
      <c r="C10" s="11">
        <f>C8-C9</f>
        <v/>
      </c>
      <c r="D10" s="11">
        <f>D8-D9</f>
        <v/>
      </c>
      <c r="E10" s="11">
        <f>E8-E9</f>
        <v/>
      </c>
      <c r="F10" s="11">
        <f>F8-F9</f>
        <v/>
      </c>
      <c r="G10" s="11">
        <f>G8-G9</f>
        <v/>
      </c>
      <c r="H10" s="11">
        <f>H8-H9</f>
        <v/>
      </c>
      <c r="I10" s="11">
        <f>I8-I9</f>
        <v/>
      </c>
      <c r="J10" s="11">
        <f>J8-J9</f>
        <v/>
      </c>
      <c r="K10" s="11">
        <f>K8-K9</f>
        <v/>
      </c>
      <c r="L10" s="11">
        <f>L8-L9</f>
        <v/>
      </c>
      <c r="M10" s="11">
        <f>M8-M9</f>
        <v/>
      </c>
      <c r="N10" s="11">
        <f>SUM($B10:$M10)</f>
        <v/>
      </c>
    </row>
    <row r="12" ht="19" customHeight="1">
      <c r="A12" s="6" t="inlineStr">
        <is>
          <t xml:space="preserve">  VAT</t>
        </is>
      </c>
      <c r="B12" s="8" t="n"/>
      <c r="C12" s="8" t="n"/>
      <c r="D12" s="8" t="n"/>
      <c r="E12" s="8" t="n"/>
      <c r="F12" s="8" t="n"/>
      <c r="G12" s="8" t="n"/>
      <c r="H12" s="8" t="n"/>
      <c r="I12" s="8" t="n"/>
      <c r="J12" s="8" t="n"/>
      <c r="K12" s="8" t="n"/>
      <c r="L12" s="8" t="n"/>
      <c r="M12" s="8" t="n"/>
      <c r="N12" s="8" t="n"/>
    </row>
    <row r="13">
      <c r="A13" s="9" t="inlineStr">
        <is>
          <t>VAT rate</t>
        </is>
      </c>
      <c r="B13" s="12" t="n">
        <v>0.2</v>
      </c>
    </row>
    <row r="14">
      <c r="A14" s="9" t="inlineStr">
        <is>
          <t>VAT on sales</t>
        </is>
      </c>
      <c r="B14" s="11">
        <f>IFERROR(B10*$B$13/(1+$B$13),0)</f>
        <v/>
      </c>
      <c r="C14" s="11">
        <f>IFERROR(C10*$B$13/(1+$B$13),0)</f>
        <v/>
      </c>
      <c r="D14" s="11">
        <f>IFERROR(D10*$B$13/(1+$B$13),0)</f>
        <v/>
      </c>
      <c r="E14" s="11">
        <f>IFERROR(E10*$B$13/(1+$B$13),0)</f>
        <v/>
      </c>
      <c r="F14" s="11">
        <f>IFERROR(F10*$B$13/(1+$B$13),0)</f>
        <v/>
      </c>
      <c r="G14" s="11">
        <f>IFERROR(G10*$B$13/(1+$B$13),0)</f>
        <v/>
      </c>
      <c r="H14" s="11">
        <f>IFERROR(H10*$B$13/(1+$B$13),0)</f>
        <v/>
      </c>
      <c r="I14" s="11">
        <f>IFERROR(I10*$B$13/(1+$B$13),0)</f>
        <v/>
      </c>
      <c r="J14" s="11">
        <f>IFERROR(J10*$B$13/(1+$B$13),0)</f>
        <v/>
      </c>
      <c r="K14" s="11">
        <f>IFERROR(K10*$B$13/(1+$B$13),0)</f>
        <v/>
      </c>
      <c r="L14" s="11">
        <f>IFERROR(L10*$B$13/(1+$B$13),0)</f>
        <v/>
      </c>
      <c r="M14" s="11">
        <f>IFERROR(M10*$B$13/(1+$B$13),0)</f>
        <v/>
      </c>
      <c r="N14" s="11">
        <f>SUM($B14:$M14)</f>
        <v/>
      </c>
    </row>
    <row r="15">
      <c r="A15" s="9" t="inlineStr">
        <is>
          <t>Turnover excluding VAT</t>
        </is>
      </c>
      <c r="B15" s="11">
        <f>B10-B14</f>
        <v/>
      </c>
      <c r="C15" s="11">
        <f>C10-C14</f>
        <v/>
      </c>
      <c r="D15" s="11">
        <f>D10-D14</f>
        <v/>
      </c>
      <c r="E15" s="11">
        <f>E10-E14</f>
        <v/>
      </c>
      <c r="F15" s="11">
        <f>F10-F14</f>
        <v/>
      </c>
      <c r="G15" s="11">
        <f>G10-G14</f>
        <v/>
      </c>
      <c r="H15" s="11">
        <f>H10-H14</f>
        <v/>
      </c>
      <c r="I15" s="11">
        <f>I10-I14</f>
        <v/>
      </c>
      <c r="J15" s="11">
        <f>J10-J14</f>
        <v/>
      </c>
      <c r="K15" s="11">
        <f>K10-K14</f>
        <v/>
      </c>
      <c r="L15" s="11">
        <f>L10-L14</f>
        <v/>
      </c>
      <c r="M15" s="11">
        <f>M10-M14</f>
        <v/>
      </c>
      <c r="N15" s="11">
        <f>SUM($B15:$M15)</f>
        <v/>
      </c>
    </row>
    <row r="17" ht="19" customHeight="1">
      <c r="A17" s="6" t="inlineStr">
        <is>
          <t xml:space="preserve">  What it cost</t>
        </is>
      </c>
      <c r="B17" s="8" t="n"/>
      <c r="C17" s="8" t="n"/>
      <c r="D17" s="8" t="n"/>
      <c r="E17" s="8" t="n"/>
      <c r="F17" s="8" t="n"/>
      <c r="G17" s="8" t="n"/>
      <c r="H17" s="8" t="n"/>
      <c r="I17" s="8" t="n"/>
      <c r="J17" s="8" t="n"/>
      <c r="K17" s="8" t="n"/>
      <c r="L17" s="8" t="n"/>
      <c r="M17" s="8" t="n"/>
      <c r="N17" s="8" t="n"/>
    </row>
    <row r="18">
      <c r="A18" s="9" t="inlineStr">
        <is>
          <t>Etsy fees</t>
        </is>
      </c>
      <c r="B18" s="10" t="n">
        <v>380.64</v>
      </c>
      <c r="C18" s="10" t="n">
        <v>607.5599999999999</v>
      </c>
      <c r="D18" s="10" t="n">
        <v>1390.8</v>
      </c>
      <c r="E18" s="10" t="n">
        <v>1732.4</v>
      </c>
      <c r="F18" s="10" t="n">
        <v>336.72</v>
      </c>
      <c r="G18" s="10" t="n">
        <v>294.02</v>
      </c>
      <c r="H18" s="10" t="n">
        <v>407.48</v>
      </c>
      <c r="I18" s="10" t="n">
        <v>387.96</v>
      </c>
      <c r="J18" s="10" t="n">
        <v>441.64</v>
      </c>
      <c r="K18" s="10" t="n">
        <v>363.56</v>
      </c>
      <c r="L18" s="10" t="n">
        <v>309.88</v>
      </c>
      <c r="M18" s="10" t="n">
        <v>350.14</v>
      </c>
      <c r="N18" s="11">
        <f>SUM($B18:$M18)</f>
        <v/>
      </c>
    </row>
    <row r="19">
      <c r="A19" s="9" t="inlineStr">
        <is>
          <t>Offsite Ads and Etsy Ads</t>
        </is>
      </c>
      <c r="B19" s="10" t="n">
        <v>171.6</v>
      </c>
      <c r="C19" s="10" t="n">
        <v>273.9</v>
      </c>
      <c r="D19" s="10" t="n">
        <v>627</v>
      </c>
      <c r="E19" s="10" t="n">
        <v>781</v>
      </c>
      <c r="F19" s="10" t="n">
        <v>151.8</v>
      </c>
      <c r="G19" s="10" t="n">
        <v>132.55</v>
      </c>
      <c r="H19" s="10" t="n">
        <v>183.7</v>
      </c>
      <c r="I19" s="10" t="n">
        <v>174.9</v>
      </c>
      <c r="J19" s="10" t="n">
        <v>199.1</v>
      </c>
      <c r="K19" s="10" t="n">
        <v>163.9</v>
      </c>
      <c r="L19" s="10" t="n">
        <v>139.7</v>
      </c>
      <c r="M19" s="10" t="n">
        <v>157.85</v>
      </c>
      <c r="N19" s="11">
        <f>SUM($B19:$M19)</f>
        <v/>
      </c>
    </row>
    <row r="20">
      <c r="A20" s="9" t="inlineStr">
        <is>
          <t>Postage</t>
        </is>
      </c>
      <c r="B20" s="10" t="n">
        <v>274.56</v>
      </c>
      <c r="C20" s="10" t="n">
        <v>438.24</v>
      </c>
      <c r="D20" s="10" t="n">
        <v>1003.2</v>
      </c>
      <c r="E20" s="10" t="n">
        <v>1249.6</v>
      </c>
      <c r="F20" s="10" t="n">
        <v>242.88</v>
      </c>
      <c r="G20" s="10" t="n">
        <v>212.08</v>
      </c>
      <c r="H20" s="10" t="n">
        <v>293.92</v>
      </c>
      <c r="I20" s="10" t="n">
        <v>279.84</v>
      </c>
      <c r="J20" s="10" t="n">
        <v>318.56</v>
      </c>
      <c r="K20" s="10" t="n">
        <v>262.24</v>
      </c>
      <c r="L20" s="10" t="n">
        <v>223.52</v>
      </c>
      <c r="M20" s="10" t="n">
        <v>252.56</v>
      </c>
      <c r="N20" s="11">
        <f>SUM($B20:$M20)</f>
        <v/>
      </c>
    </row>
    <row r="21">
      <c r="A21" s="9" t="inlineStr">
        <is>
          <t>Packaging</t>
        </is>
      </c>
      <c r="B21" s="10" t="n">
        <v>65.52</v>
      </c>
      <c r="C21" s="10" t="n">
        <v>104.58</v>
      </c>
      <c r="D21" s="10" t="n">
        <v>239.4</v>
      </c>
      <c r="E21" s="10" t="n">
        <v>298.2</v>
      </c>
      <c r="F21" s="10" t="n">
        <v>57.96</v>
      </c>
      <c r="G21" s="10" t="n">
        <v>50.61</v>
      </c>
      <c r="H21" s="10" t="n">
        <v>70.14</v>
      </c>
      <c r="I21" s="10" t="n">
        <v>66.78</v>
      </c>
      <c r="J21" s="10" t="n">
        <v>76.02</v>
      </c>
      <c r="K21" s="10" t="n">
        <v>62.58</v>
      </c>
      <c r="L21" s="10" t="n">
        <v>53.34</v>
      </c>
      <c r="M21" s="10" t="n">
        <v>60.27</v>
      </c>
      <c r="N21" s="11">
        <f>SUM($B21:$M21)</f>
        <v/>
      </c>
    </row>
    <row r="22">
      <c r="A22" s="9" t="inlineStr">
        <is>
          <t>Materials bought</t>
        </is>
      </c>
      <c r="B22" s="10" t="n">
        <v>1980</v>
      </c>
      <c r="C22" s="10" t="n">
        <v>2650</v>
      </c>
      <c r="D22" s="10" t="n">
        <v>1120</v>
      </c>
      <c r="E22" s="10" t="n">
        <v>640</v>
      </c>
      <c r="F22" s="10" t="n">
        <v>780</v>
      </c>
      <c r="G22" s="10" t="n">
        <v>1240</v>
      </c>
      <c r="H22" s="10" t="n">
        <v>1460</v>
      </c>
      <c r="I22" s="10" t="n">
        <v>1180</v>
      </c>
      <c r="J22" s="10" t="n">
        <v>1320</v>
      </c>
      <c r="K22" s="10" t="n">
        <v>1090</v>
      </c>
      <c r="L22" s="10" t="n">
        <v>980</v>
      </c>
      <c r="M22" s="10" t="n">
        <v>2240</v>
      </c>
      <c r="N22" s="11">
        <f>SUM($B22:$M22)</f>
        <v/>
      </c>
    </row>
    <row r="23">
      <c r="A23" s="9" t="inlineStr">
        <is>
          <t>Studio, tools and everything else</t>
        </is>
      </c>
      <c r="B23" s="10" t="n">
        <v>373.44</v>
      </c>
      <c r="C23" s="10" t="n">
        <v>488.76</v>
      </c>
      <c r="D23" s="10" t="n">
        <v>886.8</v>
      </c>
      <c r="E23" s="10" t="n">
        <v>1060.4</v>
      </c>
      <c r="F23" s="10" t="n">
        <v>351.12</v>
      </c>
      <c r="G23" s="10" t="n">
        <v>329.42</v>
      </c>
      <c r="H23" s="10" t="n">
        <v>387.08</v>
      </c>
      <c r="I23" s="10" t="n">
        <v>377.16</v>
      </c>
      <c r="J23" s="10" t="n">
        <v>404.44</v>
      </c>
      <c r="K23" s="10" t="n">
        <v>364.76</v>
      </c>
      <c r="L23" s="10" t="n">
        <v>337.48</v>
      </c>
      <c r="M23" s="10" t="n">
        <v>357.94</v>
      </c>
      <c r="N23" s="11">
        <f>SUM($B23:$M23)</f>
        <v/>
      </c>
    </row>
    <row r="25" ht="19" customHeight="1">
      <c r="A25" s="6" t="inlineStr">
        <is>
          <t xml:space="preserve">  What is left</t>
        </is>
      </c>
      <c r="B25" s="8" t="n"/>
      <c r="C25" s="8" t="n"/>
      <c r="D25" s="8" t="n"/>
      <c r="E25" s="8" t="n"/>
      <c r="F25" s="8" t="n"/>
      <c r="G25" s="8" t="n"/>
      <c r="H25" s="8" t="n"/>
      <c r="I25" s="8" t="n"/>
      <c r="J25" s="8" t="n"/>
      <c r="K25" s="8" t="n"/>
      <c r="L25" s="8" t="n"/>
      <c r="M25" s="8" t="n"/>
      <c r="N25" s="8" t="n"/>
    </row>
    <row r="26">
      <c r="A26" s="9" t="inlineStr">
        <is>
          <t>Profit before tax</t>
        </is>
      </c>
      <c r="B26" s="11">
        <f>B15-B18-B19-B20-B21-B22-B23</f>
        <v/>
      </c>
      <c r="C26" s="11">
        <f>C15-C18-C19-C20-C21-C22-C23</f>
        <v/>
      </c>
      <c r="D26" s="11">
        <f>D15-D18-D19-D20-D21-D22-D23</f>
        <v/>
      </c>
      <c r="E26" s="11">
        <f>E15-E18-E19-E20-E21-E22-E23</f>
        <v/>
      </c>
      <c r="F26" s="11">
        <f>F15-F18-F19-F20-F21-F22-F23</f>
        <v/>
      </c>
      <c r="G26" s="11">
        <f>G15-G18-G19-G20-G21-G22-G23</f>
        <v/>
      </c>
      <c r="H26" s="11">
        <f>H15-H18-H19-H20-H21-H22-H23</f>
        <v/>
      </c>
      <c r="I26" s="11">
        <f>I15-I18-I19-I20-I21-I22-I23</f>
        <v/>
      </c>
      <c r="J26" s="11">
        <f>J15-J18-J19-J20-J21-J22-J23</f>
        <v/>
      </c>
      <c r="K26" s="11">
        <f>K15-K18-K19-K20-K21-K22-K23</f>
        <v/>
      </c>
      <c r="L26" s="11">
        <f>L15-L18-L19-L20-L21-L22-L23</f>
        <v/>
      </c>
      <c r="M26" s="11">
        <f>M15-M18-M19-M20-M21-M22-M23</f>
        <v/>
      </c>
      <c r="N26" s="11">
        <f>SUM($B26:$M26)</f>
        <v/>
      </c>
    </row>
    <row r="27">
      <c r="A27" s="9" t="inlineStr">
        <is>
          <t>Net margin</t>
        </is>
      </c>
      <c r="B27" s="13">
        <f>IFERROR(B26/B15,"")</f>
        <v/>
      </c>
      <c r="C27" s="13">
        <f>IFERROR(C26/C15,"")</f>
        <v/>
      </c>
      <c r="D27" s="13">
        <f>IFERROR(D26/D15,"")</f>
        <v/>
      </c>
      <c r="E27" s="13">
        <f>IFERROR(E26/E15,"")</f>
        <v/>
      </c>
      <c r="F27" s="13">
        <f>IFERROR(F26/F15,"")</f>
        <v/>
      </c>
      <c r="G27" s="13">
        <f>IFERROR(G26/G15,"")</f>
        <v/>
      </c>
      <c r="H27" s="13">
        <f>IFERROR(H26/H15,"")</f>
        <v/>
      </c>
      <c r="I27" s="13">
        <f>IFERROR(I26/I15,"")</f>
        <v/>
      </c>
      <c r="J27" s="13">
        <f>IFERROR(J26/J15,"")</f>
        <v/>
      </c>
      <c r="K27" s="13">
        <f>IFERROR(K26/K15,"")</f>
        <v/>
      </c>
      <c r="L27" s="13">
        <f>IFERROR(L26/L15,"")</f>
        <v/>
      </c>
      <c r="M27" s="13">
        <f>IFERROR(M26/M15,"")</f>
        <v/>
      </c>
      <c r="N27" s="13">
        <f>SUM($B27:$M27)</f>
        <v/>
      </c>
    </row>
    <row r="28">
      <c r="A28" s="9" t="inlineStr">
        <is>
          <t>Etsy's share of turnover</t>
        </is>
      </c>
      <c r="B28" s="13">
        <f>IFERROR((B18+B19)/B15,"")</f>
        <v/>
      </c>
      <c r="C28" s="13">
        <f>IFERROR((C18+C19)/C15,"")</f>
        <v/>
      </c>
      <c r="D28" s="13">
        <f>IFERROR((D18+D19)/D15,"")</f>
        <v/>
      </c>
      <c r="E28" s="13">
        <f>IFERROR((E18+E19)/E15,"")</f>
        <v/>
      </c>
      <c r="F28" s="13">
        <f>IFERROR((F18+F19)/F15,"")</f>
        <v/>
      </c>
      <c r="G28" s="13">
        <f>IFERROR((G18+G19)/G15,"")</f>
        <v/>
      </c>
      <c r="H28" s="13">
        <f>IFERROR((H18+H19)/H15,"")</f>
        <v/>
      </c>
      <c r="I28" s="13">
        <f>IFERROR((I18+I19)/I15,"")</f>
        <v/>
      </c>
      <c r="J28" s="13">
        <f>IFERROR((J18+J19)/J15,"")</f>
        <v/>
      </c>
      <c r="K28" s="13">
        <f>IFERROR((K18+K19)/K15,"")</f>
        <v/>
      </c>
      <c r="L28" s="13">
        <f>IFERROR((L18+L19)/L15,"")</f>
        <v/>
      </c>
      <c r="M28" s="13">
        <f>IFERROR((M18+M19)/M15,"")</f>
        <v/>
      </c>
      <c r="N28" s="13">
        <f>SUM($B28:$M28)</f>
        <v/>
      </c>
    </row>
    <row r="30">
      <c r="A30" s="14" t="inlineStr">
        <is>
          <t>Materials are typed month by month rather than as a percentage, because a maker buys them before the season rather than in step with it. That mismatch is the whole reason a good year can still run out of cash in October.</t>
        </is>
      </c>
    </row>
  </sheetData>
  <conditionalFormatting sqref="B26:N26">
    <cfRule type="cellIs" priority="1" operator="lessThan" dxfId="0">
      <formula>0</formula>
    </cfRule>
  </conditionalFormatting>
  <conditionalFormatting sqref="B27:N27">
    <cfRule type="cellIs" priority="2" operator="less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30"/>
  <sheetViews>
    <sheetView showGridLines="0" workbookViewId="0">
      <selection activeCell="A1" sqref="A1"/>
    </sheetView>
  </sheetViews>
  <sheetFormatPr baseColWidth="8" defaultRowHeight="15"/>
  <cols>
    <col width="38" customWidth="1" min="1" max="1"/>
    <col width="14" customWidth="1" min="2" max="2"/>
    <col width="14" customWidth="1" min="3" max="3"/>
    <col width="14" customWidth="1" min="4" max="4"/>
    <col width="14" customWidth="1" min="5" max="5"/>
    <col width="14" customWidth="1" min="6" max="6"/>
  </cols>
  <sheetData>
    <row r="1">
      <c r="A1" s="1" t="inlineStr">
        <is>
          <t>ZAZEN TAX</t>
        </is>
      </c>
    </row>
    <row r="2">
      <c r="A2" s="2" t="inlineStr">
        <is>
          <t>The year, and the four quarters</t>
        </is>
      </c>
    </row>
    <row r="5" ht="19" customHeight="1">
      <c r="A5" s="6" t="inlineStr">
        <is>
          <t xml:space="preserve">  The year</t>
        </is>
      </c>
      <c r="B5" s="8" t="n"/>
      <c r="C5" s="8" t="n"/>
    </row>
    <row r="6">
      <c r="A6" s="15" t="inlineStr">
        <is>
          <t>Item value, VAT inclusive</t>
        </is>
      </c>
      <c r="B6" s="16">
        <f>Monthly!$N$8</f>
        <v/>
      </c>
    </row>
    <row r="7">
      <c r="A7" s="15" t="inlineStr">
        <is>
          <t>Refunds</t>
        </is>
      </c>
      <c r="B7" s="16">
        <f>Monthly!$N$9</f>
        <v/>
      </c>
    </row>
    <row r="8">
      <c r="A8" s="15" t="inlineStr">
        <is>
          <t>Net order value</t>
        </is>
      </c>
      <c r="B8" s="16">
        <f>Monthly!$N$10</f>
        <v/>
      </c>
    </row>
    <row r="9">
      <c r="A9" s="15" t="inlineStr">
        <is>
          <t>VAT on sales</t>
        </is>
      </c>
      <c r="B9" s="16">
        <f>Monthly!$N$14</f>
        <v/>
      </c>
    </row>
    <row r="10">
      <c r="A10" s="15" t="inlineStr">
        <is>
          <t>Turnover excluding VAT</t>
        </is>
      </c>
      <c r="B10" s="16">
        <f>Monthly!$N$15</f>
        <v/>
      </c>
    </row>
    <row r="11">
      <c r="A11" s="15" t="inlineStr">
        <is>
          <t>Etsy fees</t>
        </is>
      </c>
      <c r="B11" s="16">
        <f>Monthly!$N$18</f>
        <v/>
      </c>
    </row>
    <row r="12">
      <c r="A12" s="15" t="inlineStr">
        <is>
          <t>Offsite Ads and Etsy Ads</t>
        </is>
      </c>
      <c r="B12" s="16">
        <f>Monthly!$N$19</f>
        <v/>
      </c>
    </row>
    <row r="13">
      <c r="A13" s="15" t="inlineStr">
        <is>
          <t>Postage</t>
        </is>
      </c>
      <c r="B13" s="16">
        <f>Monthly!$N$20</f>
        <v/>
      </c>
    </row>
    <row r="14">
      <c r="A14" s="15" t="inlineStr">
        <is>
          <t>Packaging</t>
        </is>
      </c>
      <c r="B14" s="16">
        <f>Monthly!$N$21</f>
        <v/>
      </c>
    </row>
    <row r="15">
      <c r="A15" s="15" t="inlineStr">
        <is>
          <t>Materials bought</t>
        </is>
      </c>
      <c r="B15" s="16">
        <f>Monthly!$N$22</f>
        <v/>
      </c>
    </row>
    <row r="16">
      <c r="A16" s="15" t="inlineStr">
        <is>
          <t>Studio, tools and everything else</t>
        </is>
      </c>
      <c r="B16" s="16">
        <f>Monthly!$N$23</f>
        <v/>
      </c>
    </row>
    <row r="17">
      <c r="A17" s="17" t="inlineStr">
        <is>
          <t>Profit before tax</t>
        </is>
      </c>
      <c r="B17" s="18">
        <f>Monthly!$N$26</f>
        <v/>
      </c>
    </row>
    <row r="18">
      <c r="A18" s="15" t="inlineStr">
        <is>
          <t>Net margin</t>
        </is>
      </c>
      <c r="B18" s="19">
        <f>IFERROR(Monthly!$N$26/Monthly!$N$15,"")</f>
        <v/>
      </c>
    </row>
    <row r="19">
      <c r="A19" s="15" t="inlineStr">
        <is>
          <t>Against the £90,000 VAT threshold</t>
        </is>
      </c>
      <c r="B19" s="19">
        <f>IFERROR(Monthly!$N$10/90000,"")</f>
        <v/>
      </c>
      <c r="C19" s="20" t="inlineStr">
        <is>
          <t>Measured on net order value including VAT, on a rolling twelve months. This sheet is a fixed twelve, so treat it as an indicator rather than the test.</t>
        </is>
      </c>
    </row>
    <row r="20">
      <c r="A20" s="15" t="inlineStr">
        <is>
          <t>The two biggest months, as a share of the year</t>
        </is>
      </c>
      <c r="B20" s="19">
        <f>IFERROR((Monthly!$D$10+Monthly!$E$10)/Monthly!$N$10,"")</f>
        <v/>
      </c>
      <c r="C20" s="20" t="inlineStr">
        <is>
          <t>November and December in the sample. This is what makes a maker's cash flow hard.</t>
        </is>
      </c>
    </row>
    <row r="22" ht="19" customHeight="1">
      <c r="A22" s="6" t="inlineStr">
        <is>
          <t xml:space="preserve">  The four quarters</t>
        </is>
      </c>
      <c r="B22" s="8" t="n"/>
      <c r="C22" s="8" t="n"/>
      <c r="D22" s="8" t="n"/>
      <c r="E22" s="8" t="n"/>
    </row>
    <row r="23">
      <c r="A23" s="21" t="inlineStr">
        <is>
          <t>Quarter</t>
        </is>
      </c>
      <c r="B23" s="21" t="inlineStr">
        <is>
          <t>Output tax</t>
        </is>
      </c>
      <c r="C23" s="21" t="inlineStr">
        <is>
          <t>Net order value</t>
        </is>
      </c>
      <c r="D23" s="21" t="inlineStr">
        <is>
          <t>Share of the year</t>
        </is>
      </c>
      <c r="E23" s="21" t="inlineStr">
        <is>
          <t>Starting</t>
        </is>
      </c>
    </row>
    <row r="24">
      <c r="A24" s="9" t="inlineStr">
        <is>
          <t>Quarter 1</t>
        </is>
      </c>
      <c r="B24" s="16">
        <f>SUM(Monthly!$B$14:$D$14)</f>
        <v/>
      </c>
      <c r="C24" s="11">
        <f>SUM(Monthly!$B$10:$D$10)</f>
        <v/>
      </c>
      <c r="D24" s="13">
        <f>IFERROR(SUM(Monthly!$B$10:$D$10)/Monthly!$N$10,"")</f>
        <v/>
      </c>
      <c r="E24" s="22">
        <f>Monthly!B$6</f>
        <v/>
      </c>
    </row>
    <row r="25">
      <c r="A25" s="9" t="inlineStr">
        <is>
          <t>Quarter 2</t>
        </is>
      </c>
      <c r="B25" s="16">
        <f>SUM(Monthly!$E$14:$G$14)</f>
        <v/>
      </c>
      <c r="C25" s="11">
        <f>SUM(Monthly!$E$10:$G$10)</f>
        <v/>
      </c>
      <c r="D25" s="13">
        <f>IFERROR(SUM(Monthly!$E$10:$G$10)/Monthly!$N$10,"")</f>
        <v/>
      </c>
      <c r="E25" s="22">
        <f>Monthly!E$6</f>
        <v/>
      </c>
    </row>
    <row r="26">
      <c r="A26" s="9" t="inlineStr">
        <is>
          <t>Quarter 3</t>
        </is>
      </c>
      <c r="B26" s="16">
        <f>SUM(Monthly!$H$14:$J$14)</f>
        <v/>
      </c>
      <c r="C26" s="11">
        <f>SUM(Monthly!$H$10:$J$10)</f>
        <v/>
      </c>
      <c r="D26" s="13">
        <f>IFERROR(SUM(Monthly!$H$10:$J$10)/Monthly!$N$10,"")</f>
        <v/>
      </c>
      <c r="E26" s="22">
        <f>Monthly!H$6</f>
        <v/>
      </c>
    </row>
    <row r="27">
      <c r="A27" s="9" t="inlineStr">
        <is>
          <t>Quarter 4</t>
        </is>
      </c>
      <c r="B27" s="16">
        <f>SUM(Monthly!$K$14:$M$14)</f>
        <v/>
      </c>
      <c r="C27" s="11">
        <f>SUM(Monthly!$K$10:$M$10)</f>
        <v/>
      </c>
      <c r="D27" s="13">
        <f>IFERROR(SUM(Monthly!$K$10:$M$10)/Monthly!$N$10,"")</f>
        <v/>
      </c>
      <c r="E27" s="22">
        <f>Monthly!K$6</f>
        <v/>
      </c>
    </row>
    <row r="28">
      <c r="A28" s="17" t="inlineStr">
        <is>
          <t>VAT for the year</t>
        </is>
      </c>
      <c r="B28" s="18">
        <f>SUM($B$24:$B$27)</f>
        <v/>
      </c>
    </row>
    <row r="30">
      <c r="A30" s="14" t="inlineStr">
        <is>
          <t>Two quarters carry more than two thirds of the year's VAT between them, because the season straddles them, and both fall due after it is over. Setting the money aside on the day it is collected is the only thing that reliably works.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2"/>
  <sheetViews>
    <sheetView showGridLines="0" workbookViewId="0">
      <selection activeCell="A1" sqref="A1"/>
    </sheetView>
  </sheetViews>
  <sheetFormatPr baseColWidth="8" defaultRowHeight="15"/>
  <sheetData>
    <row r="1">
      <c r="A1" s="1" t="inlineStr">
        <is>
          <t>ZAZEN TAX</t>
        </is>
      </c>
    </row>
    <row r="2">
      <c r="A2" s="2" t="inlineStr">
        <is>
          <t>The year at a glance</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2026-08-10T09:52:13Z</dcterms:created>
  <dcterms:modified xmlns:dcterms="http://purl.org/dc/terms/" xmlns:xsi="http://www.w3.org/2001/XMLSchema-instance" xsi:type="dcterms:W3CDTF">2026-08-10T09:52:13Z</dcterms:modified>
</cp:coreProperties>
</file>