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laims" sheetId="2" state="visible" r:id="rId2"/>
    <sheet xmlns:r="http://schemas.openxmlformats.org/officeDocument/2006/relationships" name="Worth most first" sheetId="3" state="visible" r:id="rId3"/>
    <sheet xmlns:r="http://schemas.openxmlformats.org/officeDocument/2006/relationships" name="Setting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3" fontId="7" fillId="3" borderId="1" pivotButton="0" quotePrefix="0" xfId="0"/>
    <xf numFmtId="164" fontId="7" fillId="3" borderId="1" pivotButton="0" quotePrefix="0" xfId="0"/>
    <xf numFmtId="164" fontId="7" fillId="4" borderId="1" pivotButton="0" quotePrefix="0" xfId="0"/>
    <xf numFmtId="3" fontId="7" fillId="4" borderId="1" pivotButton="0" quotePrefix="0" xfId="0"/>
    <xf numFmtId="0" fontId="7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8" fillId="0" borderId="0" pivotButton="0" quotePrefix="0" xfId="0"/>
    <xf numFmtId="164" fontId="9" fillId="4" borderId="1" pivotButton="0" quotePrefix="0" xfId="0"/>
    <xf numFmtId="0" fontId="3" fillId="0" borderId="0" applyAlignment="1" pivotButton="0" quotePrefix="0" xfId="0">
      <alignment vertical="center" wrapText="1"/>
    </xf>
    <xf numFmtId="0" fontId="7" fillId="0" borderId="0" pivotButton="0" quotePrefix="0" xfId="0"/>
    <xf numFmtId="164" fontId="8" fillId="4" borderId="1" pivotButton="0" quotePrefix="0" xfId="0"/>
    <xf numFmtId="3" fontId="8" fillId="4" borderId="1" pivotButton="0" quotePrefix="0" xfId="0"/>
    <xf numFmtId="0" fontId="10" fillId="0" borderId="0" pivotButton="0" quotePrefix="0" xfId="0"/>
    <xf numFmtId="3" fontId="8" fillId="3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FAE9EB"/>
        </patternFill>
      </fill>
    </dxf>
    <dxf>
      <fill>
        <patternFill patternType="solid">
          <fgColor rgb="00FAF0E2"/>
        </patternFill>
      </fill>
    </dxf>
    <dxf>
      <fill>
        <patternFill patternType="solid">
          <fgColor rgb="00E6F2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FBA Reimbursement Tracker</t>
        </is>
      </c>
    </row>
    <row r="3">
      <c r="A3" s="3" t="inlineStr">
        <is>
          <t>Money Amazon owes you, and the date each claim stops being worth anything.</t>
        </is>
      </c>
    </row>
    <row r="5">
      <c r="B5" s="4" t="inlineStr">
        <is>
          <t>This is found money, and it expires</t>
        </is>
      </c>
    </row>
    <row r="6" ht="45" customHeight="1">
      <c r="B6" s="5" t="inlineStr">
        <is>
          <t>Amazon loses units, damages units, checks in fewer than you sent, refunds buyers who never post anything back, and occasionally charges the fee for a bigger box than the one you shipped. Some of that it finds and repays on its own. A good deal of it, it does not.</t>
        </is>
      </c>
    </row>
    <row r="8" ht="45" customHeight="1">
      <c r="B8" s="5" t="inlineStr">
        <is>
          <t>On the worked example there is a thousand pounds of it sitting unclaimed, which is a month of the whole catalogue's profit. Nearly four hundred of that has already passed its window and is simply gone.</t>
        </is>
      </c>
    </row>
    <row r="10">
      <c r="B10" s="4" t="inlineStr">
        <is>
          <t>Why the log matters more than the claim</t>
        </is>
      </c>
    </row>
    <row r="11" ht="45" customHeight="1">
      <c r="B11" s="5" t="inlineStr">
        <is>
          <t>Filing a claim is easy. Knowing a claim exists is the hard part, because the event and the discovery are usually weeks apart and nothing tells you. By the time a quarterly review notices a shortage, a chunk of the window has gone.</t>
        </is>
      </c>
    </row>
    <row r="13" ht="45" customHeight="1">
      <c r="B13" s="5" t="inlineStr">
        <is>
          <t>So the sheet counts down. Every row shows the days left, anything inside a fortnight turns amber, and anything past the window turns red and is counted separately so you can see what the delay cost.</t>
        </is>
      </c>
    </row>
    <row r="15">
      <c r="B15" s="4" t="inlineStr">
        <is>
          <t>What each type is worth</t>
        </is>
      </c>
    </row>
    <row r="16" ht="45" customHeight="1">
      <c r="B16" s="5" t="inlineStr">
        <is>
          <t>Lost, damaged and disposed units are reimbursed at your cost, so use landed cost rather than the supplier invoice. A refund without a return is worth the selling price, because you lost the sale as well as the unit, which is why those are usually the biggest single lines.</t>
        </is>
      </c>
    </row>
    <row r="18" ht="30" customHeight="1">
      <c r="B18" s="5" t="inlineStr">
        <is>
          <t>Fee overcharges look trivial per unit and are not. Forty pence on a product selling five hundred a month is two and a half thousand pounds a year.</t>
        </is>
      </c>
    </row>
    <row r="20">
      <c r="B20" s="4" t="inlineStr">
        <is>
          <t>About the window</t>
        </is>
      </c>
    </row>
    <row r="21" ht="45" customHeight="1">
      <c r="B21" s="5" t="inlineStr">
        <is>
          <t>The claim window is a yellow cell because Amazon's policies change and differ by claim type. Sixty days is a reasonable default for most discrepancy claims but it is not universal, and it has been shortened more than once. Check yours in Seller Central and put the real number in.</t>
        </is>
      </c>
    </row>
    <row r="23">
      <c r="B23" s="4" t="inlineStr">
        <is>
          <t>What this is not</t>
        </is>
      </c>
    </row>
    <row r="24" ht="45" customHeight="1">
      <c r="B24" s="5" t="inlineStr">
        <is>
          <t>It is not a reimbursement service and it does not file anything for you. It is a list, a countdown and a total, which is all most sellers are missing. If the totals here are large enough to be worth a percentage, a specialist service will find more than you will.</t>
        </is>
      </c>
    </row>
    <row r="26">
      <c r="B26" s="4" t="inlineStr">
        <is>
          <t>General information</t>
        </is>
      </c>
    </row>
    <row r="27" ht="45" customHeight="1">
      <c r="B27" s="5" t="inlineStr">
        <is>
          <t>This is general information, not advice for your circumstances. Reimbursements are taxable income in the period you receive them, and a reimbursement for lost stock also has to come out of your stock figure.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6" customWidth="1" min="2" max="2"/>
    <col width="8" customWidth="1" min="3" max="3"/>
    <col width="11" customWidth="1" min="4" max="4"/>
    <col width="11" customWidth="1" min="5" max="5"/>
    <col width="12" customWidth="1" min="6" max="6"/>
    <col width="11" customWidth="1" min="7" max="7"/>
    <col width="12" customWidth="1" min="8" max="8"/>
    <col width="10" customWidth="1" min="9" max="9"/>
    <col width="14" customWidth="1" min="10" max="10"/>
    <col width="13" customWidth="1" min="11" max="11"/>
    <col width="10" customWidth="1" min="12" max="12"/>
  </cols>
  <sheetData>
    <row r="1">
      <c r="A1" s="1" t="inlineStr">
        <is>
          <t>ZAZEN TAX</t>
        </is>
      </c>
    </row>
    <row r="2">
      <c r="A2" s="2" t="inlineStr">
        <is>
          <t>The log</t>
        </is>
      </c>
    </row>
    <row r="5">
      <c r="A5" s="3" t="inlineStr">
        <is>
          <t>Yellow is yours. Value each is landed cost for lost or damaged units, and selling price for a refund without a return.</t>
        </is>
      </c>
    </row>
    <row r="6" ht="28" customHeight="1">
      <c r="A6" s="6" t="inlineStr">
        <is>
          <t>Type</t>
        </is>
      </c>
      <c r="B6" s="6" t="inlineStr">
        <is>
          <t>Product</t>
        </is>
      </c>
      <c r="C6" s="6" t="inlineStr">
        <is>
          <t>Units</t>
        </is>
      </c>
      <c r="D6" s="6" t="inlineStr">
        <is>
          <t>Value each</t>
        </is>
      </c>
      <c r="E6" s="6" t="inlineStr">
        <is>
          <t>Days since event</t>
        </is>
      </c>
      <c r="F6" s="6" t="inlineStr">
        <is>
          <t>Status</t>
        </is>
      </c>
      <c r="G6" s="6" t="inlineStr">
        <is>
          <t>Received</t>
        </is>
      </c>
      <c r="H6" s="6" t="inlineStr">
        <is>
          <t>Claim value</t>
        </is>
      </c>
      <c r="I6" s="6" t="inlineStr">
        <is>
          <t>Days left</t>
        </is>
      </c>
      <c r="J6" s="6" t="inlineStr">
        <is>
          <t>Flag</t>
        </is>
      </c>
      <c r="K6" s="6" t="inlineStr">
        <is>
          <t>Still to recover</t>
        </is>
      </c>
      <c r="L6" s="6" t="inlineStr">
        <is>
          <t>Rank key</t>
        </is>
      </c>
    </row>
    <row r="8">
      <c r="A8" s="7" t="inlineStr">
        <is>
          <t>Lost in warehouse</t>
        </is>
      </c>
      <c r="B8" s="7" t="inlineStr">
        <is>
          <t>Fluffy Jacket</t>
        </is>
      </c>
      <c r="C8" s="8" t="n">
        <v>14</v>
      </c>
      <c r="D8" s="9" t="n">
        <v>8.52</v>
      </c>
      <c r="E8" s="8" t="n">
        <v>22</v>
      </c>
      <c r="F8" s="7" t="inlineStr">
        <is>
          <t>Not filed</t>
        </is>
      </c>
      <c r="G8" s="9" t="n">
        <v>0</v>
      </c>
      <c r="H8" s="10">
        <f>IF($C8="","",$C8*$D8)</f>
        <v/>
      </c>
      <c r="I8" s="11">
        <f>IF($C8="","",Settings!$B$6-$E8)</f>
        <v/>
      </c>
      <c r="J8" s="12">
        <f>IF($C8="","",IF($F8="Paid","Done",IF((Settings!$B$6-$E8)&lt;0,"Expired",IF((Settings!$B$6-$E8)&lt;15,"Urgent","In time"))))</f>
        <v/>
      </c>
      <c r="K8" s="10">
        <f>IF($C8="","",MAX(0,($C8*$D8)-$G8))</f>
        <v/>
      </c>
      <c r="L8" s="10">
        <f>IF($C8="","",($C8*$D8)-ROW()/1000000)</f>
        <v/>
      </c>
    </row>
    <row r="9">
      <c r="A9" s="7" t="inlineStr">
        <is>
          <t>Damaged in warehouse</t>
        </is>
      </c>
      <c r="B9" s="7" t="inlineStr">
        <is>
          <t>Fluffy Jacket</t>
        </is>
      </c>
      <c r="C9" s="8" t="n">
        <v>6</v>
      </c>
      <c r="D9" s="9" t="n">
        <v>8.52</v>
      </c>
      <c r="E9" s="8" t="n">
        <v>41</v>
      </c>
      <c r="F9" s="7" t="inlineStr">
        <is>
          <t>Not filed</t>
        </is>
      </c>
      <c r="G9" s="9" t="n">
        <v>0</v>
      </c>
      <c r="H9" s="10">
        <f>IF($C9="","",$C9*$D9)</f>
        <v/>
      </c>
      <c r="I9" s="11">
        <f>IF($C9="","",Settings!$B$6-$E9)</f>
        <v/>
      </c>
      <c r="J9" s="12">
        <f>IF($C9="","",IF($F9="Paid","Done",IF((Settings!$B$6-$E9)&lt;0,"Expired",IF((Settings!$B$6-$E9)&lt;15,"Urgent","In time"))))</f>
        <v/>
      </c>
      <c r="K9" s="10">
        <f>IF($C9="","",MAX(0,($C9*$D9)-$G9))</f>
        <v/>
      </c>
      <c r="L9" s="10">
        <f>IF($C9="","",($C9*$D9)-ROW()/1000000)</f>
        <v/>
      </c>
    </row>
    <row r="10">
      <c r="A10" s="7" t="inlineStr">
        <is>
          <t>Inbound shortage</t>
        </is>
      </c>
      <c r="B10" s="7" t="inlineStr">
        <is>
          <t>Puffy Toy</t>
        </is>
      </c>
      <c r="C10" s="8" t="n">
        <v>38</v>
      </c>
      <c r="D10" s="9" t="n">
        <v>8.52</v>
      </c>
      <c r="E10" s="8" t="n">
        <v>55</v>
      </c>
      <c r="F10" s="7" t="inlineStr">
        <is>
          <t>Not filed</t>
        </is>
      </c>
      <c r="G10" s="9" t="n">
        <v>0</v>
      </c>
      <c r="H10" s="10">
        <f>IF($C10="","",$C10*$D10)</f>
        <v/>
      </c>
      <c r="I10" s="11">
        <f>IF($C10="","",Settings!$B$6-$E10)</f>
        <v/>
      </c>
      <c r="J10" s="12">
        <f>IF($C10="","",IF($F10="Paid","Done",IF((Settings!$B$6-$E10)&lt;0,"Expired",IF((Settings!$B$6-$E10)&lt;15,"Urgent","In time"))))</f>
        <v/>
      </c>
      <c r="K10" s="10">
        <f>IF($C10="","",MAX(0,($C10*$D10)-$G10))</f>
        <v/>
      </c>
      <c r="L10" s="10">
        <f>IF($C10="","",($C10*$D10)-ROW()/1000000)</f>
        <v/>
      </c>
    </row>
    <row r="11">
      <c r="A11" s="7" t="inlineStr">
        <is>
          <t>Customer return not restocked</t>
        </is>
      </c>
      <c r="B11" s="7" t="inlineStr">
        <is>
          <t>Teddy Bear</t>
        </is>
      </c>
      <c r="C11" s="8" t="n">
        <v>9</v>
      </c>
      <c r="D11" s="9" t="n">
        <v>8.52</v>
      </c>
      <c r="E11" s="8" t="n">
        <v>12</v>
      </c>
      <c r="F11" s="7" t="inlineStr">
        <is>
          <t>Not filed</t>
        </is>
      </c>
      <c r="G11" s="9" t="n">
        <v>0</v>
      </c>
      <c r="H11" s="10">
        <f>IF($C11="","",$C11*$D11)</f>
        <v/>
      </c>
      <c r="I11" s="11">
        <f>IF($C11="","",Settings!$B$6-$E11)</f>
        <v/>
      </c>
      <c r="J11" s="12">
        <f>IF($C11="","",IF($F11="Paid","Done",IF((Settings!$B$6-$E11)&lt;0,"Expired",IF((Settings!$B$6-$E11)&lt;15,"Urgent","In time"))))</f>
        <v/>
      </c>
      <c r="K11" s="10">
        <f>IF($C11="","",MAX(0,($C11*$D11)-$G11))</f>
        <v/>
      </c>
      <c r="L11" s="10">
        <f>IF($C11="","",($C11*$D11)-ROW()/1000000)</f>
        <v/>
      </c>
    </row>
    <row r="12">
      <c r="A12" s="7" t="inlineStr">
        <is>
          <t>Refund without return</t>
        </is>
      </c>
      <c r="B12" s="7" t="inlineStr">
        <is>
          <t>Fluffy Jacket</t>
        </is>
      </c>
      <c r="C12" s="8" t="n">
        <v>11</v>
      </c>
      <c r="D12" s="9" t="n">
        <v>24.99</v>
      </c>
      <c r="E12" s="8" t="n">
        <v>68</v>
      </c>
      <c r="F12" s="7" t="inlineStr">
        <is>
          <t>Not filed</t>
        </is>
      </c>
      <c r="G12" s="9" t="n">
        <v>0</v>
      </c>
      <c r="H12" s="10">
        <f>IF($C12="","",$C12*$D12)</f>
        <v/>
      </c>
      <c r="I12" s="11">
        <f>IF($C12="","",Settings!$B$6-$E12)</f>
        <v/>
      </c>
      <c r="J12" s="12">
        <f>IF($C12="","",IF($F12="Paid","Done",IF((Settings!$B$6-$E12)&lt;0,"Expired",IF((Settings!$B$6-$E12)&lt;15,"Urgent","In time"))))</f>
        <v/>
      </c>
      <c r="K12" s="10">
        <f>IF($C12="","",MAX(0,($C12*$D12)-$G12))</f>
        <v/>
      </c>
      <c r="L12" s="10">
        <f>IF($C12="","",($C12*$D12)-ROW()/1000000)</f>
        <v/>
      </c>
    </row>
    <row r="13">
      <c r="A13" s="7" t="inlineStr">
        <is>
          <t>Overcharged FBA fee</t>
        </is>
      </c>
      <c r="B13" s="7" t="inlineStr">
        <is>
          <t>Fluffy Socks</t>
        </is>
      </c>
      <c r="C13" s="8" t="n">
        <v>120</v>
      </c>
      <c r="D13" s="9" t="n">
        <v>0.42</v>
      </c>
      <c r="E13" s="8" t="n">
        <v>33</v>
      </c>
      <c r="F13" s="7" t="inlineStr">
        <is>
          <t>Filed</t>
        </is>
      </c>
      <c r="G13" s="9" t="n">
        <v>0</v>
      </c>
      <c r="H13" s="10">
        <f>IF($C13="","",$C13*$D13)</f>
        <v/>
      </c>
      <c r="I13" s="11">
        <f>IF($C13="","",Settings!$B$6-$E13)</f>
        <v/>
      </c>
      <c r="J13" s="12">
        <f>IF($C13="","",IF($F13="Paid","Done",IF((Settings!$B$6-$E13)&lt;0,"Expired",IF((Settings!$B$6-$E13)&lt;15,"Urgent","In time"))))</f>
        <v/>
      </c>
      <c r="K13" s="10">
        <f>IF($C13="","",MAX(0,($C13*$D13)-$G13))</f>
        <v/>
      </c>
      <c r="L13" s="10">
        <f>IF($C13="","",($C13*$D13)-ROW()/1000000)</f>
        <v/>
      </c>
    </row>
    <row r="14">
      <c r="A14" s="7" t="inlineStr">
        <is>
          <t>Wrong size tier</t>
        </is>
      </c>
      <c r="B14" s="7" t="inlineStr">
        <is>
          <t>Scented Candle</t>
        </is>
      </c>
      <c r="C14" s="8" t="n">
        <v>260</v>
      </c>
      <c r="D14" s="9" t="n">
        <v>0.31</v>
      </c>
      <c r="E14" s="8" t="n">
        <v>74</v>
      </c>
      <c r="F14" s="7" t="inlineStr">
        <is>
          <t>Not filed</t>
        </is>
      </c>
      <c r="G14" s="9" t="n">
        <v>0</v>
      </c>
      <c r="H14" s="10">
        <f>IF($C14="","",$C14*$D14)</f>
        <v/>
      </c>
      <c r="I14" s="11">
        <f>IF($C14="","",Settings!$B$6-$E14)</f>
        <v/>
      </c>
      <c r="J14" s="12">
        <f>IF($C14="","",IF($F14="Paid","Done",IF((Settings!$B$6-$E14)&lt;0,"Expired",IF((Settings!$B$6-$E14)&lt;15,"Urgent","In time"))))</f>
        <v/>
      </c>
      <c r="K14" s="10">
        <f>IF($C14="","",MAX(0,($C14*$D14)-$G14))</f>
        <v/>
      </c>
      <c r="L14" s="10">
        <f>IF($C14="","",($C14*$D14)-ROW()/1000000)</f>
        <v/>
      </c>
    </row>
    <row r="15">
      <c r="A15" s="7" t="inlineStr">
        <is>
          <t>Disposed without instruction</t>
        </is>
      </c>
      <c r="B15" s="7" t="inlineStr">
        <is>
          <t>Glass Vase</t>
        </is>
      </c>
      <c r="C15" s="8" t="n">
        <v>4</v>
      </c>
      <c r="D15" s="9" t="n">
        <v>8.52</v>
      </c>
      <c r="E15" s="8" t="n">
        <v>88</v>
      </c>
      <c r="F15" s="7" t="inlineStr">
        <is>
          <t>Not filed</t>
        </is>
      </c>
      <c r="G15" s="9" t="n">
        <v>0</v>
      </c>
      <c r="H15" s="10">
        <f>IF($C15="","",$C15*$D15)</f>
        <v/>
      </c>
      <c r="I15" s="11">
        <f>IF($C15="","",Settings!$B$6-$E15)</f>
        <v/>
      </c>
      <c r="J15" s="12">
        <f>IF($C15="","",IF($F15="Paid","Done",IF((Settings!$B$6-$E15)&lt;0,"Expired",IF((Settings!$B$6-$E15)&lt;15,"Urgent","In time"))))</f>
        <v/>
      </c>
      <c r="K15" s="10">
        <f>IF($C15="","",MAX(0,($C15*$D15)-$G15))</f>
        <v/>
      </c>
      <c r="L15" s="10">
        <f>IF($C15="","",($C15*$D15)-ROW()/1000000)</f>
        <v/>
      </c>
    </row>
    <row r="17" ht="19" customHeight="1">
      <c r="A17" s="13" t="inlineStr">
        <is>
          <t xml:space="preserve">  Where you stand</t>
        </is>
      </c>
      <c r="B17" s="14" t="n"/>
      <c r="C17" s="14" t="n"/>
      <c r="D17" s="14" t="n"/>
      <c r="E17" s="14" t="n"/>
      <c r="F17" s="14" t="n"/>
      <c r="G17" s="14" t="n"/>
      <c r="H17" s="14" t="n"/>
      <c r="I17" s="14" t="n"/>
      <c r="J17" s="14" t="n"/>
      <c r="K17" s="14" t="n"/>
      <c r="L17" s="14" t="n"/>
    </row>
    <row r="18">
      <c r="A18" s="15" t="inlineStr">
        <is>
          <t>Total claimable</t>
        </is>
      </c>
      <c r="B18" s="16">
        <f>SUM($H$8:$H$15)</f>
        <v/>
      </c>
      <c r="C18" s="17" t="inlineStr">
        <is>
          <t>Everything on the log, before anything is recovered.</t>
        </is>
      </c>
    </row>
    <row r="19">
      <c r="A19" s="18" t="inlineStr">
        <is>
          <t>Recovered so far</t>
        </is>
      </c>
      <c r="B19" s="19">
        <f>SUM($G$8:$G$15)</f>
        <v/>
      </c>
    </row>
    <row r="20">
      <c r="A20" s="18" t="inlineStr">
        <is>
          <t>Still to recover</t>
        </is>
      </c>
      <c r="B20" s="19">
        <f>SUM($K$8:$K$15)</f>
        <v/>
      </c>
    </row>
    <row r="21">
      <c r="A21" s="18" t="inlineStr">
        <is>
          <t>Expiring within a fortnight</t>
        </is>
      </c>
      <c r="B21" s="19">
        <f>SUMIF($J$8:$J$15,"Urgent",$K$8:$K$15)</f>
        <v/>
      </c>
      <c r="C21" s="17" t="inlineStr">
        <is>
          <t>File these first. They are worth nothing shortly.</t>
        </is>
      </c>
    </row>
    <row r="22">
      <c r="A22" s="18" t="inlineStr">
        <is>
          <t>Already expired</t>
        </is>
      </c>
      <c r="B22" s="19">
        <f>SUMIF($J$8:$J$15,"Expired",$K$8:$K$15)</f>
        <v/>
      </c>
      <c r="C22" s="17" t="inlineStr">
        <is>
          <t>Gone, and the number worth showing your future self.</t>
        </is>
      </c>
    </row>
    <row r="23">
      <c r="A23" s="18" t="inlineStr">
        <is>
          <t>Claims still open</t>
        </is>
      </c>
      <c r="B23" s="20">
        <f>COUNTIF($J$8:$J$15,"In time")+COUNTIF($J$8:$J$15,"Urgent")</f>
        <v/>
      </c>
    </row>
    <row r="25">
      <c r="A25" s="21" t="inlineStr">
        <is>
          <t>Sorted by nothing on purpose: the log is chronological so you add to the bottom. The ranked view is on the next sheet.</t>
        </is>
      </c>
    </row>
  </sheetData>
  <conditionalFormatting sqref="J8:J15">
    <cfRule type="cellIs" priority="1" operator="equal" dxfId="0">
      <formula>"Expired"</formula>
    </cfRule>
    <cfRule type="cellIs" priority="2" operator="equal" dxfId="1">
      <formula>"Urgent"</formula>
    </cfRule>
    <cfRule type="cellIs" priority="3" operator="equal" dxfId="2">
      <formula>"In time"</formula>
    </cfRule>
    <cfRule type="cellIs" priority="4" operator="equal" dxfId="2">
      <formula>"Done"</formula>
    </cfRule>
  </conditionalFormatting>
  <conditionalFormatting sqref="I8:I15">
    <cfRule type="cellIs" priority="5" operator="lessThan" dxfId="0">
      <formula>0</formula>
    </cfRule>
  </conditionalFormatting>
  <conditionalFormatting sqref="B22">
    <cfRule type="cellIs" priority="6" operator="greaterThan" dxfId="0">
      <formula>0</formula>
    </cfRule>
  </conditionalFormatting>
  <conditionalFormatting sqref="B21">
    <cfRule type="cellIs" priority="7" operator="greaterThan" dxfId="1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26" customWidth="1" min="2" max="2"/>
    <col width="16" customWidth="1" min="3" max="3"/>
    <col width="12" customWidth="1" min="4" max="4"/>
    <col width="10" customWidth="1" min="5" max="5"/>
    <col width="14" customWidth="1" min="6" max="6"/>
  </cols>
  <sheetData>
    <row r="1">
      <c r="A1" s="1" t="inlineStr">
        <is>
          <t>ZAZEN TAX</t>
        </is>
      </c>
    </row>
    <row r="2">
      <c r="A2" s="2" t="inlineStr">
        <is>
          <t>Biggest first</t>
        </is>
      </c>
    </row>
    <row r="3">
      <c r="A3" s="3" t="inlineStr">
        <is>
          <t>The same claims, ordered by what they are worth. Nothing here needs typing.</t>
        </is>
      </c>
    </row>
    <row r="6" ht="28" customHeight="1">
      <c r="A6" s="6" t="inlineStr">
        <is>
          <t>Rank</t>
        </is>
      </c>
      <c r="B6" s="6" t="inlineStr">
        <is>
          <t>Type</t>
        </is>
      </c>
      <c r="C6" s="6" t="inlineStr">
        <is>
          <t>Product</t>
        </is>
      </c>
      <c r="D6" s="6" t="inlineStr">
        <is>
          <t>Claim value</t>
        </is>
      </c>
      <c r="E6" s="6" t="inlineStr">
        <is>
          <t>Days left</t>
        </is>
      </c>
      <c r="F6" s="6" t="inlineStr">
        <is>
          <t>Flag</t>
        </is>
      </c>
    </row>
    <row r="7">
      <c r="A7" s="20" t="n">
        <v>1</v>
      </c>
      <c r="B7" s="12">
        <f>IFERROR(INDEX(Claims!$A$8:$A$15,MATCH(LARGE(Claims!$L$8:$L$15,1),Claims!$L$8:$L$15,0)),"")</f>
        <v/>
      </c>
      <c r="C7" s="12">
        <f>IFERROR(INDEX(Claims!$B$8:$B$15,MATCH(LARGE(Claims!$L$8:$L$15,1),Claims!$L$8:$L$15,0)),"")</f>
        <v/>
      </c>
      <c r="D7" s="10">
        <f>IFERROR(INDEX(Claims!$H$8:$H$15,MATCH(LARGE(Claims!$L$8:$L$15,1),Claims!$L$8:$L$15,0)),"")</f>
        <v/>
      </c>
      <c r="E7" s="11">
        <f>IFERROR(INDEX(Claims!$I$8:$I$15,MATCH(LARGE(Claims!$L$8:$L$15,1),Claims!$L$8:$L$15,0)),"")</f>
        <v/>
      </c>
      <c r="F7" s="12">
        <f>IFERROR(INDEX(Claims!$J$8:$J$15,MATCH(LARGE(Claims!$L$8:$L$15,1),Claims!$L$8:$L$15,0)),"")</f>
        <v/>
      </c>
    </row>
    <row r="8">
      <c r="A8" s="20" t="n">
        <v>2</v>
      </c>
      <c r="B8" s="12">
        <f>IFERROR(INDEX(Claims!$A$8:$A$15,MATCH(LARGE(Claims!$L$8:$L$15,2),Claims!$L$8:$L$15,0)),"")</f>
        <v/>
      </c>
      <c r="C8" s="12">
        <f>IFERROR(INDEX(Claims!$B$8:$B$15,MATCH(LARGE(Claims!$L$8:$L$15,2),Claims!$L$8:$L$15,0)),"")</f>
        <v/>
      </c>
      <c r="D8" s="10">
        <f>IFERROR(INDEX(Claims!$H$8:$H$15,MATCH(LARGE(Claims!$L$8:$L$15,2),Claims!$L$8:$L$15,0)),"")</f>
        <v/>
      </c>
      <c r="E8" s="11">
        <f>IFERROR(INDEX(Claims!$I$8:$I$15,MATCH(LARGE(Claims!$L$8:$L$15,2),Claims!$L$8:$L$15,0)),"")</f>
        <v/>
      </c>
      <c r="F8" s="12">
        <f>IFERROR(INDEX(Claims!$J$8:$J$15,MATCH(LARGE(Claims!$L$8:$L$15,2),Claims!$L$8:$L$15,0)),"")</f>
        <v/>
      </c>
    </row>
    <row r="9">
      <c r="A9" s="20" t="n">
        <v>3</v>
      </c>
      <c r="B9" s="12">
        <f>IFERROR(INDEX(Claims!$A$8:$A$15,MATCH(LARGE(Claims!$L$8:$L$15,3),Claims!$L$8:$L$15,0)),"")</f>
        <v/>
      </c>
      <c r="C9" s="12">
        <f>IFERROR(INDEX(Claims!$B$8:$B$15,MATCH(LARGE(Claims!$L$8:$L$15,3),Claims!$L$8:$L$15,0)),"")</f>
        <v/>
      </c>
      <c r="D9" s="10">
        <f>IFERROR(INDEX(Claims!$H$8:$H$15,MATCH(LARGE(Claims!$L$8:$L$15,3),Claims!$L$8:$L$15,0)),"")</f>
        <v/>
      </c>
      <c r="E9" s="11">
        <f>IFERROR(INDEX(Claims!$I$8:$I$15,MATCH(LARGE(Claims!$L$8:$L$15,3),Claims!$L$8:$L$15,0)),"")</f>
        <v/>
      </c>
      <c r="F9" s="12">
        <f>IFERROR(INDEX(Claims!$J$8:$J$15,MATCH(LARGE(Claims!$L$8:$L$15,3),Claims!$L$8:$L$15,0)),"")</f>
        <v/>
      </c>
    </row>
    <row r="10">
      <c r="A10" s="20" t="n">
        <v>4</v>
      </c>
      <c r="B10" s="12">
        <f>IFERROR(INDEX(Claims!$A$8:$A$15,MATCH(LARGE(Claims!$L$8:$L$15,4),Claims!$L$8:$L$15,0)),"")</f>
        <v/>
      </c>
      <c r="C10" s="12">
        <f>IFERROR(INDEX(Claims!$B$8:$B$15,MATCH(LARGE(Claims!$L$8:$L$15,4),Claims!$L$8:$L$15,0)),"")</f>
        <v/>
      </c>
      <c r="D10" s="10">
        <f>IFERROR(INDEX(Claims!$H$8:$H$15,MATCH(LARGE(Claims!$L$8:$L$15,4),Claims!$L$8:$L$15,0)),"")</f>
        <v/>
      </c>
      <c r="E10" s="11">
        <f>IFERROR(INDEX(Claims!$I$8:$I$15,MATCH(LARGE(Claims!$L$8:$L$15,4),Claims!$L$8:$L$15,0)),"")</f>
        <v/>
      </c>
      <c r="F10" s="12">
        <f>IFERROR(INDEX(Claims!$J$8:$J$15,MATCH(LARGE(Claims!$L$8:$L$15,4),Claims!$L$8:$L$15,0)),"")</f>
        <v/>
      </c>
    </row>
    <row r="11">
      <c r="A11" s="20" t="n">
        <v>5</v>
      </c>
      <c r="B11" s="12">
        <f>IFERROR(INDEX(Claims!$A$8:$A$15,MATCH(LARGE(Claims!$L$8:$L$15,5),Claims!$L$8:$L$15,0)),"")</f>
        <v/>
      </c>
      <c r="C11" s="12">
        <f>IFERROR(INDEX(Claims!$B$8:$B$15,MATCH(LARGE(Claims!$L$8:$L$15,5),Claims!$L$8:$L$15,0)),"")</f>
        <v/>
      </c>
      <c r="D11" s="10">
        <f>IFERROR(INDEX(Claims!$H$8:$H$15,MATCH(LARGE(Claims!$L$8:$L$15,5),Claims!$L$8:$L$15,0)),"")</f>
        <v/>
      </c>
      <c r="E11" s="11">
        <f>IFERROR(INDEX(Claims!$I$8:$I$15,MATCH(LARGE(Claims!$L$8:$L$15,5),Claims!$L$8:$L$15,0)),"")</f>
        <v/>
      </c>
      <c r="F11" s="12">
        <f>IFERROR(INDEX(Claims!$J$8:$J$15,MATCH(LARGE(Claims!$L$8:$L$15,5),Claims!$L$8:$L$15,0)),"")</f>
        <v/>
      </c>
    </row>
    <row r="12">
      <c r="A12" s="20" t="n">
        <v>6</v>
      </c>
      <c r="B12" s="12">
        <f>IFERROR(INDEX(Claims!$A$8:$A$15,MATCH(LARGE(Claims!$L$8:$L$15,6),Claims!$L$8:$L$15,0)),"")</f>
        <v/>
      </c>
      <c r="C12" s="12">
        <f>IFERROR(INDEX(Claims!$B$8:$B$15,MATCH(LARGE(Claims!$L$8:$L$15,6),Claims!$L$8:$L$15,0)),"")</f>
        <v/>
      </c>
      <c r="D12" s="10">
        <f>IFERROR(INDEX(Claims!$H$8:$H$15,MATCH(LARGE(Claims!$L$8:$L$15,6),Claims!$L$8:$L$15,0)),"")</f>
        <v/>
      </c>
      <c r="E12" s="11">
        <f>IFERROR(INDEX(Claims!$I$8:$I$15,MATCH(LARGE(Claims!$L$8:$L$15,6),Claims!$L$8:$L$15,0)),"")</f>
        <v/>
      </c>
      <c r="F12" s="12">
        <f>IFERROR(INDEX(Claims!$J$8:$J$15,MATCH(LARGE(Claims!$L$8:$L$15,6),Claims!$L$8:$L$15,0)),"")</f>
        <v/>
      </c>
    </row>
    <row r="13">
      <c r="A13" s="20" t="n">
        <v>7</v>
      </c>
      <c r="B13" s="12">
        <f>IFERROR(INDEX(Claims!$A$8:$A$15,MATCH(LARGE(Claims!$L$8:$L$15,7),Claims!$L$8:$L$15,0)),"")</f>
        <v/>
      </c>
      <c r="C13" s="12">
        <f>IFERROR(INDEX(Claims!$B$8:$B$15,MATCH(LARGE(Claims!$L$8:$L$15,7),Claims!$L$8:$L$15,0)),"")</f>
        <v/>
      </c>
      <c r="D13" s="10">
        <f>IFERROR(INDEX(Claims!$H$8:$H$15,MATCH(LARGE(Claims!$L$8:$L$15,7),Claims!$L$8:$L$15,0)),"")</f>
        <v/>
      </c>
      <c r="E13" s="11">
        <f>IFERROR(INDEX(Claims!$I$8:$I$15,MATCH(LARGE(Claims!$L$8:$L$15,7),Claims!$L$8:$L$15,0)),"")</f>
        <v/>
      </c>
      <c r="F13" s="12">
        <f>IFERROR(INDEX(Claims!$J$8:$J$15,MATCH(LARGE(Claims!$L$8:$L$15,7),Claims!$L$8:$L$15,0)),"")</f>
        <v/>
      </c>
    </row>
    <row r="14">
      <c r="A14" s="20" t="n">
        <v>8</v>
      </c>
      <c r="B14" s="12">
        <f>IFERROR(INDEX(Claims!$A$8:$A$15,MATCH(LARGE(Claims!$L$8:$L$15,8),Claims!$L$8:$L$15,0)),"")</f>
        <v/>
      </c>
      <c r="C14" s="12">
        <f>IFERROR(INDEX(Claims!$B$8:$B$15,MATCH(LARGE(Claims!$L$8:$L$15,8),Claims!$L$8:$L$15,0)),"")</f>
        <v/>
      </c>
      <c r="D14" s="10">
        <f>IFERROR(INDEX(Claims!$H$8:$H$15,MATCH(LARGE(Claims!$L$8:$L$15,8),Claims!$L$8:$L$15,0)),"")</f>
        <v/>
      </c>
      <c r="E14" s="11">
        <f>IFERROR(INDEX(Claims!$I$8:$I$15,MATCH(LARGE(Claims!$L$8:$L$15,8),Claims!$L$8:$L$15,0)),"")</f>
        <v/>
      </c>
      <c r="F14" s="12">
        <f>IFERROR(INDEX(Claims!$J$8:$J$15,MATCH(LARGE(Claims!$L$8:$L$15,8),Claims!$L$8:$L$15,0)),"")</f>
        <v/>
      </c>
    </row>
    <row r="16">
      <c r="A16" s="21" t="inlineStr">
        <is>
          <t>Work down this list, not the log. The largest claim with the fewest days left is the one to file this morning.</t>
        </is>
      </c>
    </row>
  </sheetData>
  <mergeCells count="1">
    <mergeCell ref="A3:F3"/>
  </mergeCells>
  <conditionalFormatting sqref="F7:F14">
    <cfRule type="cellIs" priority="1" operator="equal" dxfId="0">
      <formula>"Expired"</formula>
    </cfRule>
    <cfRule type="cellIs" priority="2" operator="equal" dxfId="1">
      <formula>"Urgent"</formula>
    </cfRule>
    <cfRule type="cellIs" priority="3" operator="equal" dxfId="2">
      <formula>"In time"</formula>
    </cfRule>
    <cfRule type="cellIs" priority="4" operator="equal" dxfId="2">
      <formula>"Done"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74" customWidth="1" min="3" max="3"/>
  </cols>
  <sheetData>
    <row r="1">
      <c r="A1" s="1" t="inlineStr">
        <is>
          <t>ZAZEN TAX</t>
        </is>
      </c>
    </row>
    <row r="2">
      <c r="A2" s="2" t="inlineStr">
        <is>
          <t>The window, and what each type is worth</t>
        </is>
      </c>
    </row>
    <row r="5" ht="19" customHeight="1">
      <c r="A5" s="13" t="inlineStr">
        <is>
          <t xml:space="preserve">  The only setting</t>
        </is>
      </c>
      <c r="B5" s="14" t="n"/>
      <c r="C5" s="14" t="n"/>
    </row>
    <row r="6">
      <c r="A6" s="18" t="inlineStr">
        <is>
          <t>Claim window, days</t>
        </is>
      </c>
      <c r="B6" s="22" t="n">
        <v>60</v>
      </c>
      <c r="C6" s="17" t="inlineStr">
        <is>
          <t>Amazon's policies change and differ by claim type. Sixty days is a reasonable default for discrepancy claims and it is not universal. Check yours in Seller Central.</t>
        </is>
      </c>
    </row>
    <row r="8" ht="19" customHeight="1">
      <c r="A8" s="13" t="inlineStr">
        <is>
          <t xml:space="preserve">  What each claim type means</t>
        </is>
      </c>
      <c r="B8" s="14" t="n"/>
      <c r="C8" s="14" t="n"/>
    </row>
    <row r="9" ht="28" customHeight="1">
      <c r="A9" s="15" t="inlineStr">
        <is>
          <t>Lost in warehouse</t>
        </is>
      </c>
      <c r="C9" s="17" t="inlineStr">
        <is>
          <t>Amazon received it, then cannot find it. Reimbursed at your cost, not your selling price.</t>
        </is>
      </c>
    </row>
    <row r="10" ht="28" customHeight="1">
      <c r="A10" s="15" t="inlineStr">
        <is>
          <t>Damaged in warehouse</t>
        </is>
      </c>
      <c r="C10" s="17" t="inlineStr">
        <is>
          <t>Damaged after it arrived. Damage in transit to Amazon is a carrier claim, not this.</t>
        </is>
      </c>
    </row>
    <row r="11" ht="28" customHeight="1">
      <c r="A11" s="15" t="inlineStr">
        <is>
          <t>Inbound shortage</t>
        </is>
      </c>
      <c r="C11" s="17" t="inlineStr">
        <is>
          <t>You sent 500 and Amazon checked in 462. The commonest claim and the one with the best evidence, because you have the packing list.</t>
        </is>
      </c>
    </row>
    <row r="12" ht="28" customHeight="1">
      <c r="A12" s="15" t="inlineStr">
        <is>
          <t>Customer return not restocked</t>
        </is>
      </c>
      <c r="C12" s="17" t="inlineStr">
        <is>
          <t>Refunded to the buyer and never returned to sellable stock. Amazon should either return it or reimburse you.</t>
        </is>
      </c>
    </row>
    <row r="13" ht="28" customHeight="1">
      <c r="A13" s="15" t="inlineStr">
        <is>
          <t>Refund without return</t>
        </is>
      </c>
      <c r="C13" s="17" t="inlineStr">
        <is>
          <t>The buyer got their money and never sent the item back. Worth the selling price rather than cost, which is why these are the largest.</t>
        </is>
      </c>
    </row>
    <row r="14" ht="28" customHeight="1">
      <c r="A14" s="15" t="inlineStr">
        <is>
          <t>Overcharged FBA fee</t>
        </is>
      </c>
      <c r="C14" s="17" t="inlineStr">
        <is>
          <t>Fee charged for a bigger tier than the unit measures. Small per unit and large across a year of volume.</t>
        </is>
      </c>
    </row>
    <row r="15" ht="28" customHeight="1">
      <c r="A15" s="15" t="inlineStr">
        <is>
          <t>Wrong size tier</t>
        </is>
      </c>
      <c r="C15" s="17" t="inlineStr">
        <is>
          <t>The same thing on a longer view. Have the unit remeasured, then claim the difference back.</t>
        </is>
      </c>
    </row>
    <row r="16" ht="28" customHeight="1">
      <c r="A16" s="15" t="inlineStr">
        <is>
          <t>Disposed without instruction</t>
        </is>
      </c>
      <c r="C16" s="17" t="inlineStr">
        <is>
          <t>Removed or destroyed without you asking. Reimbursed at cost.</t>
        </is>
      </c>
    </row>
    <row r="18">
      <c r="A18" s="21" t="inlineStr">
        <is>
          <t>Lost, damaged and disposed are reimbursed at cost, so use landed cost. A refund without a return is worth the selling price.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2026-08-09T09:48:09Z</dcterms:created>
  <dcterms:modified xmlns:dcterms="http://purl.org/dc/terms/" xmlns:xsi="http://www.w3.org/2001/XMLSchema-instance" xsi:type="dcterms:W3CDTF">2026-08-09T09:48:09Z</dcterms:modified>
</cp:coreProperties>
</file>