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Assumptions" sheetId="2" state="visible" r:id="rId2"/>
    <sheet xmlns:r="http://schemas.openxmlformats.org/officeDocument/2006/relationships" name="Forecast" sheetId="3" state="visible" r:id="rId3"/>
  </sheets>
  <definedNames/>
  <calcPr calcId="124519" fullCalcOnLoad="1"/>
</workbook>
</file>

<file path=xl/styles.xml><?xml version="1.0" encoding="utf-8"?>
<styleSheet xmlns="http://schemas.openxmlformats.org/spreadsheetml/2006/main">
  <numFmts count="2">
    <numFmt numFmtId="164" formatCode="£#,##0"/>
    <numFmt numFmtId="165" formatCode="#,##0.00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6">
    <fill>
      <patternFill/>
    </fill>
    <fill>
      <patternFill patternType="gray125"/>
    </fill>
    <fill>
      <patternFill patternType="solid">
        <fgColor rgb="001F2A37"/>
      </patternFill>
    </fill>
    <fill>
      <patternFill patternType="solid">
        <fgColor rgb="00FFF6DC"/>
      </patternFill>
    </fill>
    <fill>
      <patternFill patternType="solid">
        <fgColor rgb="00FFFFFF"/>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0" fontId="6" fillId="2" borderId="0" applyAlignment="1" pivotButton="0" quotePrefix="0" xfId="0">
      <alignment vertical="center" wrapText="1"/>
    </xf>
    <xf numFmtId="0" fontId="7" fillId="4" borderId="1" pivotButton="0" quotePrefix="0" xfId="0"/>
    <xf numFmtId="165" fontId="7" fillId="3" borderId="1" pivotButton="0" quotePrefix="0" xfId="0"/>
    <xf numFmtId="0" fontId="7" fillId="5" borderId="1" pivotButton="0" quotePrefix="0" xfId="0"/>
    <xf numFmtId="0" fontId="8" fillId="4" borderId="1" pivotButton="0" quotePrefix="0" xfId="0"/>
    <xf numFmtId="164" fontId="8" fillId="5" borderId="1" pivotButton="0" quotePrefix="0" xfId="0"/>
    <xf numFmtId="164" fontId="7" fillId="5" borderId="1" pivotButton="0" quotePrefix="0" xfId="0"/>
    <xf numFmtId="164" fontId="7" fillId="3" borderId="1" pivotButton="0" quotePrefix="0" xfId="0"/>
    <xf numFmtId="0" fontId="8" fillId="0" borderId="0" pivotButton="0" quotePrefix="0" xfId="0"/>
    <xf numFmtId="164" fontId="9" fillId="5" borderId="1" pivotButton="0" quotePrefix="0" xfId="0"/>
    <xf numFmtId="3" fontId="8" fillId="5" borderId="1" pivotButton="0" quotePrefix="0" xfId="0"/>
    <xf numFmtId="0" fontId="1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5"/>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Hospitality 13 Week Cash Flow</t>
        </is>
      </c>
    </row>
    <row r="3">
      <c r="A3" s="3" t="inlineStr">
        <is>
          <t>Seasonality, the VAT quarter and the rent quarter, week by week.</t>
        </is>
      </c>
    </row>
    <row r="5">
      <c r="B5" s="4" t="inlineStr">
        <is>
          <t>Why hospitality needs its own</t>
        </is>
      </c>
    </row>
    <row r="6" ht="45" customHeight="1">
      <c r="B6" s="5" t="inlineStr">
        <is>
          <t>Takings swing with the season while the rent and payroll do not, and the VAT quarter lands hardest in the quiet weeks it was earned before. The seasonality row scales every week's takings so the shape of the quarter is honest.</t>
        </is>
      </c>
    </row>
    <row r="8">
      <c r="B8" s="4" t="inlineStr">
        <is>
          <t>The rhythms</t>
        </is>
      </c>
    </row>
    <row r="9" ht="45" customHeight="1">
      <c r="B9" s="5" t="inlineStr">
        <is>
          <t>Card takings settle days after the meal; food and drink suppliers collect weekly on terms; payroll runs monthly in weeks 4, 8 and 12 with the VAT quarter in week 6 and the rent quarter in week 1.</t>
        </is>
      </c>
    </row>
    <row r="11">
      <c r="B11" s="4" t="inlineStr">
        <is>
          <t>The discipline</t>
        </is>
      </c>
    </row>
    <row r="12" ht="30" customHeight="1">
      <c r="B12" s="5" t="inlineStr">
        <is>
          <t>Enter the real bank balance each Monday on the actuals row. A variance you catch inside a week is management; at month end it is archaeology.</t>
        </is>
      </c>
    </row>
    <row r="14">
      <c r="B14" s="4" t="inlineStr">
        <is>
          <t>General information</t>
        </is>
      </c>
    </row>
    <row r="15" ht="30" customHeight="1">
      <c r="B15" s="5" t="inlineStr">
        <is>
          <t>Conventions are stated on each sheet. Rates are 2026/27.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8"/>
  <sheetViews>
    <sheetView showGridLines="0" workbookViewId="0">
      <selection activeCell="A1" sqref="A1"/>
    </sheetView>
  </sheetViews>
  <sheetFormatPr baseColWidth="8" defaultRowHeight="15"/>
  <sheetData>
    <row r="1">
      <c r="A1" s="1" t="inlineStr">
        <is>
          <t>ZAZEN TAX</t>
        </is>
      </c>
    </row>
    <row r="2">
      <c r="A2" s="2" t="inlineStr">
        <is>
          <t>ZAZEN TAX</t>
        </is>
      </c>
    </row>
    <row r="3">
      <c r="A3" s="3" t="inlineStr">
        <is>
          <t>The dials</t>
        </is>
      </c>
    </row>
    <row r="5" ht="19" customHeight="1">
      <c r="A5" s="6" t="inlineStr">
        <is>
          <t xml:space="preserve">  Money in</t>
        </is>
      </c>
      <c r="B5" s="7" t="n"/>
      <c r="C5" s="7" t="n"/>
    </row>
    <row r="6">
      <c r="A6" s="8" t="inlineStr">
        <is>
          <t>Base takings a week, incl VAT</t>
        </is>
      </c>
      <c r="B6" s="9" t="n">
        <v>26441</v>
      </c>
      <c r="C6" s="10" t="inlineStr">
        <is>
          <t>Restaurant plus rooms, before the seasonality index.</t>
        </is>
      </c>
    </row>
    <row r="8" ht="19" customHeight="1">
      <c r="A8" s="6" t="inlineStr">
        <is>
          <t xml:space="preserve">  Money out</t>
        </is>
      </c>
      <c r="B8" s="7" t="n"/>
      <c r="C8" s="7" t="n"/>
    </row>
    <row r="9">
      <c r="A9" s="8" t="inlineStr">
        <is>
          <t>Food suppliers a week</t>
        </is>
      </c>
      <c r="B9" s="9" t="n">
        <v>4630</v>
      </c>
      <c r="C9" s="10" t="inlineStr"/>
    </row>
    <row r="10">
      <c r="A10" s="8" t="inlineStr">
        <is>
          <t>Drink and brewery a week</t>
        </is>
      </c>
      <c r="B10" s="9" t="n">
        <v>1447</v>
      </c>
      <c r="C10" s="10" t="inlineStr"/>
    </row>
    <row r="11">
      <c r="A11" s="8" t="inlineStr">
        <is>
          <t>Payroll a month, incl PAYE</t>
        </is>
      </c>
      <c r="B11" s="9" t="n">
        <v>27300</v>
      </c>
      <c r="C11" s="10" t="inlineStr">
        <is>
          <t>Four and a third weeks of the wage bill.</t>
        </is>
      </c>
    </row>
    <row r="12">
      <c r="A12" s="8" t="inlineStr">
        <is>
          <t>Rent a quarter</t>
        </is>
      </c>
      <c r="B12" s="9" t="n">
        <v>14000</v>
      </c>
      <c r="C12" s="10" t="inlineStr"/>
    </row>
    <row r="13">
      <c r="A13" s="8" t="inlineStr">
        <is>
          <t>Utilities and other, a week</t>
        </is>
      </c>
      <c r="B13" s="9" t="n">
        <v>3120</v>
      </c>
      <c r="C13" s="10" t="inlineStr"/>
    </row>
    <row r="14">
      <c r="A14" s="8" t="inlineStr">
        <is>
          <t>VAT quarter payment</t>
        </is>
      </c>
      <c r="B14" s="9" t="n">
        <v>16800</v>
      </c>
      <c r="C14" s="10" t="inlineStr">
        <is>
          <t>From the last return, or the accountant's estimate.</t>
        </is>
      </c>
    </row>
    <row r="16" ht="19" customHeight="1">
      <c r="A16" s="6" t="inlineStr">
        <is>
          <t xml:space="preserve">  The bank</t>
        </is>
      </c>
      <c r="B16" s="7" t="n"/>
      <c r="C16" s="7" t="n"/>
    </row>
    <row r="17">
      <c r="A17" s="8" t="inlineStr">
        <is>
          <t>Opening cash</t>
        </is>
      </c>
      <c r="B17" s="9" t="n">
        <v>22000</v>
      </c>
      <c r="C17" s="10" t="inlineStr"/>
    </row>
    <row r="18">
      <c r="A18" s="8" t="inlineStr">
        <is>
          <t>Minimum cash buffer</t>
        </is>
      </c>
      <c r="B18" s="9" t="n">
        <v>8000</v>
      </c>
      <c r="C18" s="10" t="inlineStr">
        <is>
          <t>Weeks forecast below this are flagged.</t>
        </is>
      </c>
    </row>
  </sheetData>
  <mergeCells count="1">
    <mergeCell ref="A3:C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32"/>
  <sheetViews>
    <sheetView showGridLines="0" workbookViewId="0">
      <selection activeCell="A1" sqref="A1"/>
    </sheetView>
  </sheetViews>
  <sheetFormatPr baseColWidth="8" defaultRowHeight="15"/>
  <cols>
    <col width="3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2" customWidth="1" min="15" max="15"/>
  </cols>
  <sheetData>
    <row r="1">
      <c r="A1" s="1" t="inlineStr">
        <is>
          <t>ZAZEN TAX</t>
        </is>
      </c>
    </row>
    <row r="2">
      <c r="A2" s="2" t="inlineStr">
        <is>
          <t>ZAZEN TAX</t>
        </is>
      </c>
    </row>
    <row r="3">
      <c r="A3" s="3" t="inlineStr">
        <is>
          <t>Thirteen weeks, and the one to watch</t>
        </is>
      </c>
    </row>
    <row r="5" ht="28" customHeight="1">
      <c r="A5" s="11" t="inlineStr"/>
      <c r="B5" s="11" t="inlineStr">
        <is>
          <t>Wk 1</t>
        </is>
      </c>
      <c r="C5" s="11" t="inlineStr">
        <is>
          <t>Wk 2</t>
        </is>
      </c>
      <c r="D5" s="11" t="inlineStr">
        <is>
          <t>Wk 3</t>
        </is>
      </c>
      <c r="E5" s="11" t="inlineStr">
        <is>
          <t>Wk 4</t>
        </is>
      </c>
      <c r="F5" s="11" t="inlineStr">
        <is>
          <t>Wk 5</t>
        </is>
      </c>
      <c r="G5" s="11" t="inlineStr">
        <is>
          <t>Wk 6</t>
        </is>
      </c>
      <c r="H5" s="11" t="inlineStr">
        <is>
          <t>Wk 7</t>
        </is>
      </c>
      <c r="I5" s="11" t="inlineStr">
        <is>
          <t>Wk 8</t>
        </is>
      </c>
      <c r="J5" s="11" t="inlineStr">
        <is>
          <t>Wk 9</t>
        </is>
      </c>
      <c r="K5" s="11" t="inlineStr">
        <is>
          <t>Wk 10</t>
        </is>
      </c>
      <c r="L5" s="11" t="inlineStr">
        <is>
          <t>Wk 11</t>
        </is>
      </c>
      <c r="M5" s="11" t="inlineStr">
        <is>
          <t>Wk 12</t>
        </is>
      </c>
      <c r="N5" s="11" t="inlineStr">
        <is>
          <t>Wk 13</t>
        </is>
      </c>
      <c r="O5" s="11" t="inlineStr">
        <is>
          <t>13 weeks</t>
        </is>
      </c>
    </row>
    <row r="6">
      <c r="A6" s="12" t="inlineStr">
        <is>
          <t>Seasonality index</t>
        </is>
      </c>
      <c r="B6" s="13" t="n">
        <v>0.86</v>
      </c>
      <c r="C6" s="13" t="n">
        <v>0.88</v>
      </c>
      <c r="D6" s="13" t="n">
        <v>0.9</v>
      </c>
      <c r="E6" s="13" t="n">
        <v>0.9399999999999999</v>
      </c>
      <c r="F6" s="13" t="n">
        <v>0.98</v>
      </c>
      <c r="G6" s="13" t="n">
        <v>1</v>
      </c>
      <c r="H6" s="13" t="n">
        <v>1.04</v>
      </c>
      <c r="I6" s="13" t="n">
        <v>1.08</v>
      </c>
      <c r="J6" s="13" t="n">
        <v>1.12</v>
      </c>
      <c r="K6" s="13" t="n">
        <v>1.1</v>
      </c>
      <c r="L6" s="13" t="n">
        <v>1.06</v>
      </c>
      <c r="M6" s="13" t="n">
        <v>1.02</v>
      </c>
      <c r="N6" s="13" t="n">
        <v>1.02</v>
      </c>
      <c r="O6" s="14" t="n"/>
    </row>
    <row r="7">
      <c r="A7" s="15" t="inlineStr">
        <is>
          <t>Takings, incl VAT</t>
        </is>
      </c>
      <c r="B7" s="16">
        <f>Assumptions!$B$6*B6</f>
        <v/>
      </c>
      <c r="C7" s="16">
        <f>Assumptions!$B$6*C6</f>
        <v/>
      </c>
      <c r="D7" s="16">
        <f>Assumptions!$B$6*D6</f>
        <v/>
      </c>
      <c r="E7" s="16">
        <f>Assumptions!$B$6*E6</f>
        <v/>
      </c>
      <c r="F7" s="16">
        <f>Assumptions!$B$6*F6</f>
        <v/>
      </c>
      <c r="G7" s="16">
        <f>Assumptions!$B$6*G6</f>
        <v/>
      </c>
      <c r="H7" s="16">
        <f>Assumptions!$B$6*H6</f>
        <v/>
      </c>
      <c r="I7" s="16">
        <f>Assumptions!$B$6*I6</f>
        <v/>
      </c>
      <c r="J7" s="16">
        <f>Assumptions!$B$6*J6</f>
        <v/>
      </c>
      <c r="K7" s="16">
        <f>Assumptions!$B$6*K6</f>
        <v/>
      </c>
      <c r="L7" s="16">
        <f>Assumptions!$B$6*L6</f>
        <v/>
      </c>
      <c r="M7" s="16">
        <f>Assumptions!$B$6*M6</f>
        <v/>
      </c>
      <c r="N7" s="16">
        <f>Assumptions!$B$6*N6</f>
        <v/>
      </c>
      <c r="O7" s="16">
        <f>SUM(B7:N7)</f>
        <v/>
      </c>
    </row>
    <row r="9" ht="19" customHeight="1">
      <c r="A9" s="6" t="inlineStr">
        <is>
          <t xml:space="preserve">  Money out</t>
        </is>
      </c>
      <c r="B9" s="7" t="n"/>
      <c r="C9" s="7" t="n"/>
      <c r="D9" s="7" t="n"/>
      <c r="E9" s="7" t="n"/>
      <c r="F9" s="7" t="n"/>
      <c r="G9" s="7" t="n"/>
      <c r="H9" s="7" t="n"/>
      <c r="I9" s="7" t="n"/>
      <c r="J9" s="7" t="n"/>
      <c r="K9" s="7" t="n"/>
      <c r="L9" s="7" t="n"/>
      <c r="M9" s="7" t="n"/>
      <c r="N9" s="7" t="n"/>
      <c r="O9" s="7" t="n"/>
    </row>
    <row r="10">
      <c r="A10" s="12" t="inlineStr">
        <is>
          <t>Food suppliers</t>
        </is>
      </c>
      <c r="B10" s="17">
        <f>Assumptions!$B$9*B6</f>
        <v/>
      </c>
      <c r="C10" s="17">
        <f>Assumptions!$B$9*C6</f>
        <v/>
      </c>
      <c r="D10" s="17">
        <f>Assumptions!$B$9*D6</f>
        <v/>
      </c>
      <c r="E10" s="17">
        <f>Assumptions!$B$9*E6</f>
        <v/>
      </c>
      <c r="F10" s="17">
        <f>Assumptions!$B$9*F6</f>
        <v/>
      </c>
      <c r="G10" s="17">
        <f>Assumptions!$B$9*G6</f>
        <v/>
      </c>
      <c r="H10" s="17">
        <f>Assumptions!$B$9*H6</f>
        <v/>
      </c>
      <c r="I10" s="17">
        <f>Assumptions!$B$9*I6</f>
        <v/>
      </c>
      <c r="J10" s="17">
        <f>Assumptions!$B$9*J6</f>
        <v/>
      </c>
      <c r="K10" s="17">
        <f>Assumptions!$B$9*K6</f>
        <v/>
      </c>
      <c r="L10" s="17">
        <f>Assumptions!$B$9*L6</f>
        <v/>
      </c>
      <c r="M10" s="17">
        <f>Assumptions!$B$9*M6</f>
        <v/>
      </c>
      <c r="N10" s="17">
        <f>Assumptions!$B$9*N6</f>
        <v/>
      </c>
      <c r="O10" s="17">
        <f>SUM(B10:N10)</f>
        <v/>
      </c>
    </row>
    <row r="11">
      <c r="A11" s="12" t="inlineStr">
        <is>
          <t>Drink and brewery</t>
        </is>
      </c>
      <c r="B11" s="17">
        <f>Assumptions!$B$10*B6</f>
        <v/>
      </c>
      <c r="C11" s="17">
        <f>Assumptions!$B$10*C6</f>
        <v/>
      </c>
      <c r="D11" s="17">
        <f>Assumptions!$B$10*D6</f>
        <v/>
      </c>
      <c r="E11" s="17">
        <f>Assumptions!$B$10*E6</f>
        <v/>
      </c>
      <c r="F11" s="17">
        <f>Assumptions!$B$10*F6</f>
        <v/>
      </c>
      <c r="G11" s="17">
        <f>Assumptions!$B$10*G6</f>
        <v/>
      </c>
      <c r="H11" s="17">
        <f>Assumptions!$B$10*H6</f>
        <v/>
      </c>
      <c r="I11" s="17">
        <f>Assumptions!$B$10*I6</f>
        <v/>
      </c>
      <c r="J11" s="17">
        <f>Assumptions!$B$10*J6</f>
        <v/>
      </c>
      <c r="K11" s="17">
        <f>Assumptions!$B$10*K6</f>
        <v/>
      </c>
      <c r="L11" s="17">
        <f>Assumptions!$B$10*L6</f>
        <v/>
      </c>
      <c r="M11" s="17">
        <f>Assumptions!$B$10*M6</f>
        <v/>
      </c>
      <c r="N11" s="17">
        <f>Assumptions!$B$10*N6</f>
        <v/>
      </c>
      <c r="O11" s="17">
        <f>SUM(B11:N11)</f>
        <v/>
      </c>
    </row>
    <row r="12">
      <c r="A12" s="12" t="inlineStr">
        <is>
          <t>Payroll and PAYE</t>
        </is>
      </c>
      <c r="B12" s="17">
        <f>0</f>
        <v/>
      </c>
      <c r="C12" s="17">
        <f>0</f>
        <v/>
      </c>
      <c r="D12" s="17">
        <f>0</f>
        <v/>
      </c>
      <c r="E12" s="17">
        <f>Assumptions!$B$11</f>
        <v/>
      </c>
      <c r="F12" s="17">
        <f>0</f>
        <v/>
      </c>
      <c r="G12" s="17">
        <f>0</f>
        <v/>
      </c>
      <c r="H12" s="17">
        <f>0</f>
        <v/>
      </c>
      <c r="I12" s="17">
        <f>Assumptions!$B$11</f>
        <v/>
      </c>
      <c r="J12" s="17">
        <f>0</f>
        <v/>
      </c>
      <c r="K12" s="17">
        <f>0</f>
        <v/>
      </c>
      <c r="L12" s="17">
        <f>0</f>
        <v/>
      </c>
      <c r="M12" s="17">
        <f>Assumptions!$B$11</f>
        <v/>
      </c>
      <c r="N12" s="17">
        <f>0</f>
        <v/>
      </c>
      <c r="O12" s="17">
        <f>SUM(B12:N12)</f>
        <v/>
      </c>
    </row>
    <row r="13">
      <c r="A13" s="12" t="inlineStr">
        <is>
          <t>Rent</t>
        </is>
      </c>
      <c r="B13" s="17">
        <f>Assumptions!$B$12</f>
        <v/>
      </c>
      <c r="C13" s="17">
        <f>0</f>
        <v/>
      </c>
      <c r="D13" s="17">
        <f>0</f>
        <v/>
      </c>
      <c r="E13" s="17">
        <f>0</f>
        <v/>
      </c>
      <c r="F13" s="17">
        <f>0</f>
        <v/>
      </c>
      <c r="G13" s="17">
        <f>0</f>
        <v/>
      </c>
      <c r="H13" s="17">
        <f>0</f>
        <v/>
      </c>
      <c r="I13" s="17">
        <f>0</f>
        <v/>
      </c>
      <c r="J13" s="17">
        <f>0</f>
        <v/>
      </c>
      <c r="K13" s="17">
        <f>0</f>
        <v/>
      </c>
      <c r="L13" s="17">
        <f>0</f>
        <v/>
      </c>
      <c r="M13" s="17">
        <f>0</f>
        <v/>
      </c>
      <c r="N13" s="17">
        <f>0</f>
        <v/>
      </c>
      <c r="O13" s="17">
        <f>SUM(B13:N13)</f>
        <v/>
      </c>
    </row>
    <row r="14">
      <c r="A14" s="12" t="inlineStr">
        <is>
          <t>Utilities and other</t>
        </is>
      </c>
      <c r="B14" s="17">
        <f>Assumptions!$B$13</f>
        <v/>
      </c>
      <c r="C14" s="17">
        <f>Assumptions!$B$13</f>
        <v/>
      </c>
      <c r="D14" s="17">
        <f>Assumptions!$B$13</f>
        <v/>
      </c>
      <c r="E14" s="17">
        <f>Assumptions!$B$13</f>
        <v/>
      </c>
      <c r="F14" s="17">
        <f>Assumptions!$B$13</f>
        <v/>
      </c>
      <c r="G14" s="17">
        <f>Assumptions!$B$13</f>
        <v/>
      </c>
      <c r="H14" s="17">
        <f>Assumptions!$B$13</f>
        <v/>
      </c>
      <c r="I14" s="17">
        <f>Assumptions!$B$13</f>
        <v/>
      </c>
      <c r="J14" s="17">
        <f>Assumptions!$B$13</f>
        <v/>
      </c>
      <c r="K14" s="17">
        <f>Assumptions!$B$13</f>
        <v/>
      </c>
      <c r="L14" s="17">
        <f>Assumptions!$B$13</f>
        <v/>
      </c>
      <c r="M14" s="17">
        <f>Assumptions!$B$13</f>
        <v/>
      </c>
      <c r="N14" s="17">
        <f>Assumptions!$B$13</f>
        <v/>
      </c>
      <c r="O14" s="17">
        <f>SUM(B14:N14)</f>
        <v/>
      </c>
    </row>
    <row r="15">
      <c r="A15" s="12" t="inlineStr">
        <is>
          <t>VAT quarter</t>
        </is>
      </c>
      <c r="B15" s="17">
        <f>0</f>
        <v/>
      </c>
      <c r="C15" s="17">
        <f>0</f>
        <v/>
      </c>
      <c r="D15" s="17">
        <f>0</f>
        <v/>
      </c>
      <c r="E15" s="17">
        <f>0</f>
        <v/>
      </c>
      <c r="F15" s="17">
        <f>0</f>
        <v/>
      </c>
      <c r="G15" s="17">
        <f>Assumptions!$B$14</f>
        <v/>
      </c>
      <c r="H15" s="17">
        <f>0</f>
        <v/>
      </c>
      <c r="I15" s="17">
        <f>0</f>
        <v/>
      </c>
      <c r="J15" s="17">
        <f>0</f>
        <v/>
      </c>
      <c r="K15" s="17">
        <f>0</f>
        <v/>
      </c>
      <c r="L15" s="17">
        <f>0</f>
        <v/>
      </c>
      <c r="M15" s="17">
        <f>0</f>
        <v/>
      </c>
      <c r="N15" s="17">
        <f>0</f>
        <v/>
      </c>
      <c r="O15" s="17">
        <f>SUM(B15:N15)</f>
        <v/>
      </c>
    </row>
    <row r="16">
      <c r="A16" s="15" t="inlineStr">
        <is>
          <t>Total out</t>
        </is>
      </c>
      <c r="B16" s="16">
        <f>SUM(B10:B15)</f>
        <v/>
      </c>
      <c r="C16" s="16">
        <f>SUM(C10:C15)</f>
        <v/>
      </c>
      <c r="D16" s="16">
        <f>SUM(D10:D15)</f>
        <v/>
      </c>
      <c r="E16" s="16">
        <f>SUM(E10:E15)</f>
        <v/>
      </c>
      <c r="F16" s="16">
        <f>SUM(F10:F15)</f>
        <v/>
      </c>
      <c r="G16" s="16">
        <f>SUM(G10:G15)</f>
        <v/>
      </c>
      <c r="H16" s="16">
        <f>SUM(H10:H15)</f>
        <v/>
      </c>
      <c r="I16" s="16">
        <f>SUM(I10:I15)</f>
        <v/>
      </c>
      <c r="J16" s="16">
        <f>SUM(J10:J15)</f>
        <v/>
      </c>
      <c r="K16" s="16">
        <f>SUM(K10:K15)</f>
        <v/>
      </c>
      <c r="L16" s="16">
        <f>SUM(L10:L15)</f>
        <v/>
      </c>
      <c r="M16" s="16">
        <f>SUM(M10:M15)</f>
        <v/>
      </c>
      <c r="N16" s="16">
        <f>SUM(N10:N15)</f>
        <v/>
      </c>
      <c r="O16" s="16">
        <f>SUM(B16:N16)</f>
        <v/>
      </c>
    </row>
    <row r="18" ht="19" customHeight="1">
      <c r="A18" s="6" t="inlineStr">
        <is>
          <t xml:space="preserve">  The balance</t>
        </is>
      </c>
      <c r="B18" s="7" t="n"/>
      <c r="C18" s="7" t="n"/>
      <c r="D18" s="7" t="n"/>
      <c r="E18" s="7" t="n"/>
      <c r="F18" s="7" t="n"/>
      <c r="G18" s="7" t="n"/>
      <c r="H18" s="7" t="n"/>
      <c r="I18" s="7" t="n"/>
      <c r="J18" s="7" t="n"/>
      <c r="K18" s="7" t="n"/>
      <c r="L18" s="7" t="n"/>
      <c r="M18" s="7" t="n"/>
      <c r="N18" s="7" t="n"/>
      <c r="O18" s="7" t="n"/>
    </row>
    <row r="19">
      <c r="A19" s="12" t="inlineStr">
        <is>
          <t>Net flow</t>
        </is>
      </c>
      <c r="B19" s="17">
        <f>B7-B16</f>
        <v/>
      </c>
      <c r="C19" s="17">
        <f>C7-C16</f>
        <v/>
      </c>
      <c r="D19" s="17">
        <f>D7-D16</f>
        <v/>
      </c>
      <c r="E19" s="17">
        <f>E7-E16</f>
        <v/>
      </c>
      <c r="F19" s="17">
        <f>F7-F16</f>
        <v/>
      </c>
      <c r="G19" s="17">
        <f>G7-G16</f>
        <v/>
      </c>
      <c r="H19" s="17">
        <f>H7-H16</f>
        <v/>
      </c>
      <c r="I19" s="17">
        <f>I7-I16</f>
        <v/>
      </c>
      <c r="J19" s="17">
        <f>J7-J16</f>
        <v/>
      </c>
      <c r="K19" s="17">
        <f>K7-K16</f>
        <v/>
      </c>
      <c r="L19" s="17">
        <f>L7-L16</f>
        <v/>
      </c>
      <c r="M19" s="17">
        <f>M7-M16</f>
        <v/>
      </c>
      <c r="N19" s="17">
        <f>N7-N16</f>
        <v/>
      </c>
      <c r="O19" s="17">
        <f>SUM(B19:N19)</f>
        <v/>
      </c>
    </row>
    <row r="20">
      <c r="A20" s="12" t="inlineStr">
        <is>
          <t>Opening cash</t>
        </is>
      </c>
      <c r="B20" s="17">
        <f>Assumptions!$B$17</f>
        <v/>
      </c>
      <c r="C20" s="17">
        <f>B21</f>
        <v/>
      </c>
      <c r="D20" s="17">
        <f>C21</f>
        <v/>
      </c>
      <c r="E20" s="17">
        <f>D21</f>
        <v/>
      </c>
      <c r="F20" s="17">
        <f>E21</f>
        <v/>
      </c>
      <c r="G20" s="17">
        <f>F21</f>
        <v/>
      </c>
      <c r="H20" s="17">
        <f>G21</f>
        <v/>
      </c>
      <c r="I20" s="17">
        <f>H21</f>
        <v/>
      </c>
      <c r="J20" s="17">
        <f>I21</f>
        <v/>
      </c>
      <c r="K20" s="17">
        <f>J21</f>
        <v/>
      </c>
      <c r="L20" s="17">
        <f>K21</f>
        <v/>
      </c>
      <c r="M20" s="17">
        <f>L21</f>
        <v/>
      </c>
      <c r="N20" s="17">
        <f>M21</f>
        <v/>
      </c>
      <c r="O20" s="17">
        <f>Assumptions!$B$17</f>
        <v/>
      </c>
    </row>
    <row r="21">
      <c r="A21" s="15" t="inlineStr">
        <is>
          <t>Closing cash</t>
        </is>
      </c>
      <c r="B21" s="16">
        <f>B20+B19</f>
        <v/>
      </c>
      <c r="C21" s="16">
        <f>C20+C19</f>
        <v/>
      </c>
      <c r="D21" s="16">
        <f>D20+D19</f>
        <v/>
      </c>
      <c r="E21" s="16">
        <f>E20+E19</f>
        <v/>
      </c>
      <c r="F21" s="16">
        <f>F20+F19</f>
        <v/>
      </c>
      <c r="G21" s="16">
        <f>G20+G19</f>
        <v/>
      </c>
      <c r="H21" s="16">
        <f>H20+H19</f>
        <v/>
      </c>
      <c r="I21" s="16">
        <f>I20+I19</f>
        <v/>
      </c>
      <c r="J21" s="16">
        <f>J20+J19</f>
        <v/>
      </c>
      <c r="K21" s="16">
        <f>K20+K19</f>
        <v/>
      </c>
      <c r="L21" s="16">
        <f>L20+L19</f>
        <v/>
      </c>
      <c r="M21" s="16">
        <f>M20+M19</f>
        <v/>
      </c>
      <c r="N21" s="16">
        <f>N20+N19</f>
        <v/>
      </c>
      <c r="O21" s="16">
        <f>N21</f>
        <v/>
      </c>
    </row>
    <row r="22">
      <c r="A22" s="12" t="inlineStr">
        <is>
          <t>Below the buffer</t>
        </is>
      </c>
      <c r="B22" s="14">
        <f>IF(B21&lt;Assumptions!$B$18,"LOW","")</f>
        <v/>
      </c>
      <c r="C22" s="14">
        <f>IF(C21&lt;Assumptions!$B$18,"LOW","")</f>
        <v/>
      </c>
      <c r="D22" s="14">
        <f>IF(D21&lt;Assumptions!$B$18,"LOW","")</f>
        <v/>
      </c>
      <c r="E22" s="14">
        <f>IF(E21&lt;Assumptions!$B$18,"LOW","")</f>
        <v/>
      </c>
      <c r="F22" s="14">
        <f>IF(F21&lt;Assumptions!$B$18,"LOW","")</f>
        <v/>
      </c>
      <c r="G22" s="14">
        <f>IF(G21&lt;Assumptions!$B$18,"LOW","")</f>
        <v/>
      </c>
      <c r="H22" s="14">
        <f>IF(H21&lt;Assumptions!$B$18,"LOW","")</f>
        <v/>
      </c>
      <c r="I22" s="14">
        <f>IF(I21&lt;Assumptions!$B$18,"LOW","")</f>
        <v/>
      </c>
      <c r="J22" s="14">
        <f>IF(J21&lt;Assumptions!$B$18,"LOW","")</f>
        <v/>
      </c>
      <c r="K22" s="14">
        <f>IF(K21&lt;Assumptions!$B$18,"LOW","")</f>
        <v/>
      </c>
      <c r="L22" s="14">
        <f>IF(L21&lt;Assumptions!$B$18,"LOW","")</f>
        <v/>
      </c>
      <c r="M22" s="14">
        <f>IF(M21&lt;Assumptions!$B$18,"LOW","")</f>
        <v/>
      </c>
      <c r="N22" s="14">
        <f>IF(N21&lt;Assumptions!$B$18,"LOW","")</f>
        <v/>
      </c>
      <c r="O22" s="14">
        <f>COUNTIF(B22:N22,"LOW")</f>
        <v/>
      </c>
    </row>
    <row r="24" ht="19" customHeight="1">
      <c r="A24" s="6" t="inlineStr">
        <is>
          <t xml:space="preserve">  Actual against forecast, each Monday</t>
        </is>
      </c>
      <c r="B24" s="7" t="n"/>
      <c r="C24" s="7" t="n"/>
      <c r="D24" s="7" t="n"/>
      <c r="E24" s="7" t="n"/>
      <c r="F24" s="7" t="n"/>
      <c r="G24" s="7" t="n"/>
      <c r="H24" s="7" t="n"/>
      <c r="I24" s="7" t="n"/>
      <c r="J24" s="7" t="n"/>
      <c r="K24" s="7" t="n"/>
      <c r="L24" s="7" t="n"/>
      <c r="M24" s="7" t="n"/>
      <c r="N24" s="7" t="n"/>
      <c r="O24" s="7" t="n"/>
    </row>
    <row r="25">
      <c r="A25" s="12" t="inlineStr">
        <is>
          <t>Actual closing bank</t>
        </is>
      </c>
      <c r="B25" s="18" t="n"/>
      <c r="C25" s="18" t="n"/>
      <c r="D25" s="18" t="n"/>
      <c r="E25" s="18" t="n"/>
      <c r="F25" s="18" t="n"/>
      <c r="G25" s="18" t="n"/>
      <c r="H25" s="18" t="n"/>
      <c r="I25" s="18" t="n"/>
      <c r="J25" s="18" t="n"/>
      <c r="K25" s="18" t="n"/>
      <c r="L25" s="18" t="n"/>
      <c r="M25" s="18" t="n"/>
      <c r="N25" s="18" t="n"/>
    </row>
    <row r="26">
      <c r="A26" s="12" t="inlineStr">
        <is>
          <t>Variance</t>
        </is>
      </c>
      <c r="B26" s="17">
        <f>IF(COUNTA(B25)=0,"",B25-B21)</f>
        <v/>
      </c>
      <c r="C26" s="17">
        <f>IF(COUNTA(C25)=0,"",C25-C21)</f>
        <v/>
      </c>
      <c r="D26" s="17">
        <f>IF(COUNTA(D25)=0,"",D25-D21)</f>
        <v/>
      </c>
      <c r="E26" s="17">
        <f>IF(COUNTA(E25)=0,"",E25-E21)</f>
        <v/>
      </c>
      <c r="F26" s="17">
        <f>IF(COUNTA(F25)=0,"",F25-F21)</f>
        <v/>
      </c>
      <c r="G26" s="17">
        <f>IF(COUNTA(G25)=0,"",G25-G21)</f>
        <v/>
      </c>
      <c r="H26" s="17">
        <f>IF(COUNTA(H25)=0,"",H25-H21)</f>
        <v/>
      </c>
      <c r="I26" s="17">
        <f>IF(COUNTA(I25)=0,"",I25-I21)</f>
        <v/>
      </c>
      <c r="J26" s="17">
        <f>IF(COUNTA(J25)=0,"",J25-J21)</f>
        <v/>
      </c>
      <c r="K26" s="17">
        <f>IF(COUNTA(K25)=0,"",K25-K21)</f>
        <v/>
      </c>
      <c r="L26" s="17">
        <f>IF(COUNTA(L25)=0,"",L25-L21)</f>
        <v/>
      </c>
      <c r="M26" s="17">
        <f>IF(COUNTA(M25)=0,"",M25-M21)</f>
        <v/>
      </c>
      <c r="N26" s="17">
        <f>IF(COUNTA(N25)=0,"",N25-N21)</f>
        <v/>
      </c>
    </row>
    <row r="28" ht="19" customHeight="1">
      <c r="A28" s="6" t="inlineStr">
        <is>
          <t xml:space="preserve">  The week to watch</t>
        </is>
      </c>
      <c r="B28" s="7" t="n"/>
      <c r="C28" s="7" t="n"/>
      <c r="D28" s="7" t="n"/>
      <c r="E28" s="7" t="n"/>
      <c r="F28" s="7" t="n"/>
      <c r="G28" s="7" t="n"/>
      <c r="H28" s="7" t="n"/>
      <c r="I28" s="7" t="n"/>
      <c r="J28" s="7" t="n"/>
      <c r="K28" s="7" t="n"/>
      <c r="L28" s="7" t="n"/>
      <c r="M28" s="7" t="n"/>
      <c r="N28" s="7" t="n"/>
      <c r="O28" s="7" t="n"/>
    </row>
    <row r="29">
      <c r="A29" s="19" t="inlineStr">
        <is>
          <t>Lowest forecast cash</t>
        </is>
      </c>
      <c r="B29" s="20">
        <f>MIN(B21:N21)</f>
        <v/>
      </c>
    </row>
    <row r="30">
      <c r="A30" s="8" t="inlineStr">
        <is>
          <t>Weeks below the buffer</t>
        </is>
      </c>
      <c r="B30" s="21">
        <f>COUNTIF(B22:N22,"LOW")</f>
        <v/>
      </c>
    </row>
    <row r="32">
      <c r="A32" s="22" t="inlineStr">
        <is>
          <t>The quiet weeks at the start carry the VAT from the busy quarter before them. That mismatch is the whole reason this sheet exists.</t>
        </is>
      </c>
    </row>
  </sheetData>
  <mergeCells count="1">
    <mergeCell ref="A3:O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2026-08-16T15:55:48Z</dcterms:created>
  <dcterms:modified xmlns:dcterms="http://purl.org/dc/terms/" xmlns:xsi="http://www.w3.org/2001/XMLSchema-instance" xsi:type="dcterms:W3CDTF">2026-08-16T15:55:48Z</dcterms:modified>
</cp:coreProperties>
</file>