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Stock count" sheetId="2" state="visible" r:id="rId2"/>
    <sheet xmlns:r="http://schemas.openxmlformats.org/officeDocument/2006/relationships" name="COGS bridge" sheetId="3" state="visible" r:id="rId3"/>
  </sheets>
  <definedNames/>
  <calcPr calcId="124519" fullCalcOnLoad="1"/>
</workbook>
</file>

<file path=xl/styles.xml><?xml version="1.0" encoding="utf-8"?>
<styleSheet xmlns="http://schemas.openxmlformats.org/spreadsheetml/2006/main">
  <numFmts count="5">
    <numFmt numFmtId="164" formatCode="d mmm yyyy"/>
    <numFmt numFmtId="165" formatCode="0.0%"/>
    <numFmt numFmtId="166" formatCode="£#,##0.00;(£#,##0.00);&quot;–&quot;"/>
    <numFmt numFmtId="167" formatCode="0.0&quot;x&quot;"/>
    <numFmt numFmtId="168" formatCode="0&quot; days&quot;"/>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color rgb="001F2A37"/>
      <sz val="11"/>
    </font>
    <font>
      <name val="Calibri"/>
      <color rgb="006B7280"/>
      <sz val="10"/>
    </font>
    <font>
      <name val="Calibri"/>
      <b val="1"/>
      <color rgb="00FFFFFF"/>
      <sz val="9.5"/>
    </font>
    <font>
      <name val="Calibri"/>
      <b val="1"/>
      <color rgb="001F2A37"/>
      <sz val="11"/>
    </font>
  </fonts>
  <fills count="7">
    <fill>
      <patternFill/>
    </fill>
    <fill>
      <patternFill patternType="gray125"/>
    </fill>
    <fill>
      <patternFill patternType="solid">
        <fgColor rgb="00FFF6DC"/>
      </patternFill>
    </fill>
    <fill>
      <patternFill patternType="solid">
        <fgColor rgb="001F2A37"/>
      </patternFill>
    </fill>
    <fill>
      <patternFill patternType="solid">
        <fgColor rgb="00EDF1F7"/>
      </patternFill>
    </fill>
    <fill>
      <patternFill patternType="solid">
        <fgColor rgb="00FDF0DC"/>
      </patternFill>
    </fill>
    <fill>
      <patternFill patternType="solid">
        <fgColor rgb="00EEF1F5"/>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8">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0" borderId="1" applyAlignment="1" pivotButton="0" quotePrefix="0" xfId="0">
      <alignment vertical="center" wrapText="1"/>
    </xf>
    <xf numFmtId="164" fontId="5" fillId="2" borderId="1" applyAlignment="1" pivotButton="0" quotePrefix="0" xfId="0">
      <alignment horizontal="right" vertical="center"/>
    </xf>
    <xf numFmtId="0" fontId="5" fillId="2" borderId="1" applyAlignment="1" pivotButton="0" quotePrefix="0" xfId="0">
      <alignment horizontal="right" vertical="center"/>
    </xf>
    <xf numFmtId="165" fontId="5" fillId="2" borderId="1" applyAlignment="1" pivotButton="0" quotePrefix="0" xfId="0">
      <alignment horizontal="right" vertical="center"/>
    </xf>
    <xf numFmtId="0" fontId="6" fillId="0" borderId="0" applyAlignment="1" pivotButton="0" quotePrefix="0" xfId="0">
      <alignment vertical="top" wrapText="1"/>
    </xf>
    <xf numFmtId="0" fontId="7" fillId="3" borderId="1" applyAlignment="1" pivotButton="0" quotePrefix="0" xfId="0">
      <alignment horizontal="center" vertical="center" wrapText="1"/>
    </xf>
    <xf numFmtId="3" fontId="5" fillId="2" borderId="1" applyAlignment="1" pivotButton="0" quotePrefix="0" xfId="0">
      <alignment horizontal="right" vertical="center"/>
    </xf>
    <xf numFmtId="166" fontId="5" fillId="2" borderId="1" applyAlignment="1" pivotButton="0" quotePrefix="0" xfId="0">
      <alignment horizontal="right" vertical="center"/>
    </xf>
    <xf numFmtId="166" fontId="5" fillId="4" borderId="1" applyAlignment="1" pivotButton="0" quotePrefix="0" xfId="0">
      <alignment horizontal="right" vertical="center"/>
    </xf>
    <xf numFmtId="166" fontId="8" fillId="4" borderId="1" applyAlignment="1" pivotButton="0" quotePrefix="0" xfId="0">
      <alignment horizontal="right" vertical="center"/>
    </xf>
    <xf numFmtId="166" fontId="5" fillId="5" borderId="1" applyAlignment="1" pivotButton="0" quotePrefix="0" xfId="0">
      <alignment horizontal="right" vertical="center"/>
    </xf>
    <xf numFmtId="0" fontId="8" fillId="6" borderId="1" applyAlignment="1" pivotButton="0" quotePrefix="0" xfId="0">
      <alignment vertical="center"/>
    </xf>
    <xf numFmtId="0" fontId="5" fillId="6" borderId="1" applyAlignment="1" pivotButton="0" quotePrefix="0" xfId="0">
      <alignment vertical="center"/>
    </xf>
    <xf numFmtId="3" fontId="8" fillId="6" borderId="1" applyAlignment="1" pivotButton="0" quotePrefix="0" xfId="0">
      <alignment horizontal="right" vertical="center"/>
    </xf>
    <xf numFmtId="166" fontId="8" fillId="6" borderId="1" applyAlignment="1" pivotButton="0" quotePrefix="0" xfId="0">
      <alignment horizontal="right" vertical="center"/>
    </xf>
    <xf numFmtId="3" fontId="8" fillId="4" borderId="1" applyAlignment="1" pivotButton="0" quotePrefix="0" xfId="0">
      <alignment horizontal="right" vertical="center"/>
    </xf>
    <xf numFmtId="165" fontId="8" fillId="4" borderId="1" applyAlignment="1" pivotButton="0" quotePrefix="0" xfId="0">
      <alignment horizontal="right" vertical="center"/>
    </xf>
    <xf numFmtId="0" fontId="0" fillId="0" borderId="4" pivotButton="0" quotePrefix="0" xfId="0"/>
    <xf numFmtId="0" fontId="0" fillId="0" borderId="5" pivotButton="0" quotePrefix="0" xfId="0"/>
    <xf numFmtId="0" fontId="8" fillId="0" borderId="1" applyAlignment="1" pivotButton="0" quotePrefix="0" xfId="0">
      <alignment vertical="center" wrapText="1"/>
    </xf>
    <xf numFmtId="165" fontId="5" fillId="4" borderId="1" applyAlignment="1" pivotButton="0" quotePrefix="0" xfId="0">
      <alignment horizontal="right" vertical="center"/>
    </xf>
    <xf numFmtId="167" fontId="5" fillId="4" borderId="1" applyAlignment="1" pivotButton="0" quotePrefix="0" xfId="0">
      <alignment horizontal="right" vertical="center"/>
    </xf>
    <xf numFmtId="168" fontId="5" fillId="4"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5"/>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Inventory count workbook</t>
        </is>
      </c>
    </row>
    <row r="4" ht="39" customHeight="1">
      <c r="B4" s="2" t="inlineStr">
        <is>
          <t>Counting the stock is the easy part. Valuing it is where people go wrong, and because closing stock sits directly in the cost of sales calculation, getting it wrong changes your profit and therefore your tax bill pound for pound.</t>
        </is>
      </c>
    </row>
    <row r="6" ht="22" customHeight="1">
      <c r="B6" s="1" t="inlineStr">
        <is>
          <t>The rule: lower of cost and net realisable value</t>
        </is>
      </c>
    </row>
    <row r="7" ht="26" customHeight="1">
      <c r="B7" s="2" t="inlineStr">
        <is>
          <t>-  Cost means landed cost. What you paid the supplier plus freight, duty and handling to get it here. Not the supplier invoice on its own, and never the price you hope to sell it for.</t>
        </is>
      </c>
    </row>
    <row r="8" ht="52" customHeight="1">
      <c r="B8" s="2" t="inlineStr">
        <is>
          <t>-  Net realisable value is what you could actually get for it now, less what it costs you to sell it. For perfectly good stock this is far above cost and does nothing. For damaged, obsolete or heavily discounted stock it falls below cost, and then it, not cost, is the figure you must use.</t>
        </is>
      </c>
    </row>
    <row r="9" ht="26" customHeight="1">
      <c r="B9" s="2" t="inlineStr">
        <is>
          <t>-  You take the LOWER of the two, line by line. Not across the whole stockholding: a good line cannot subsidise a bad one.</t>
        </is>
      </c>
    </row>
    <row r="11" ht="22" customHeight="1">
      <c r="B11" s="1" t="inlineStr">
        <is>
          <t>Why the write-down is worth doing properly</t>
        </is>
      </c>
    </row>
    <row r="12" ht="65" customHeight="1">
      <c r="B12" s="2" t="inlineStr">
        <is>
          <t>Writing stock down feels like admitting a mistake, and sellers often leave dead stock on the books at full cost as though it will come good. It will not, and the cost of pretending is real: an overstated closing stock understates cost of sales, overstates profit and brings forward tax you did not need to pay this year. Writing it down in the year it went bad is both the correct treatment and the one that reflects what actually happened.</t>
        </is>
      </c>
    </row>
    <row r="14" ht="22" customHeight="1">
      <c r="B14" s="1" t="inlineStr">
        <is>
          <t>What to include, and what not to</t>
        </is>
      </c>
    </row>
    <row r="15" ht="26" customHeight="1">
      <c r="B15" s="2" t="inlineStr">
        <is>
          <t>-  Include stock you own wherever it physically sits: on your shelves, at a fulfilment centre, in an Amazon warehouse, or on a ship, if the terms mean title has already passed to you.</t>
        </is>
      </c>
    </row>
    <row r="16" ht="26" customHeight="1">
      <c r="B16" s="2" t="inlineStr">
        <is>
          <t>-  Exclude anything held on consignment that you have not bought, and exclude packaging and materials you would not sell, unless they are genuinely part of the product.</t>
        </is>
      </c>
    </row>
    <row r="17" ht="39" customHeight="1">
      <c r="B17" s="2" t="inlineStr">
        <is>
          <t>-  Watch the cut-off. Goods received before the count but invoiced after it still belong in the count and in purchases. Goods sold and paid for but not yet shipped are usually still yours. Getting cut-off wrong is the commonest reason a count refuses to agree with the books.</t>
        </is>
      </c>
    </row>
    <row r="19" ht="22" customHeight="1">
      <c r="B19" s="1" t="inlineStr">
        <is>
          <t>How to use this workbook</t>
        </is>
      </c>
    </row>
    <row r="20" ht="39" customHeight="1">
      <c r="B20" s="2" t="inlineStr">
        <is>
          <t>-  Stock count: one row per line of stock, at one date. Enter quantity, landed cost and what you realistically expect to sell it for. The workbook applies the lower of cost and NRV rule for you and shows the write-down separately, because your accountant will want to see it.</t>
        </is>
      </c>
    </row>
    <row r="21" ht="39" customHeight="1">
      <c r="B21" s="2" t="inlineStr">
        <is>
          <t>-  COGS bridge: opening stock plus purchases minus closing stock gives cost of sales, which flows into your profit and loss. The sheet also shows what your cost of sales would have been without the write-down, so you can see exactly what the dead stock did to your accounts.</t>
        </is>
      </c>
    </row>
    <row r="22" ht="26" customHeight="1">
      <c r="B22" s="2" t="inlineStr">
        <is>
          <t>-  Landed cost comes from the landed cost calculator on zazentax.com if your stock arrives in bulk shipments.</t>
        </is>
      </c>
    </row>
    <row r="23" ht="26" customHeight="1">
      <c r="B23" s="2" t="inlineStr">
        <is>
          <t>-  Yellow cells are yours to fill in. Grey cells work themselves out, so leave them alone unless you mean to change the method.</t>
        </is>
      </c>
    </row>
    <row r="25" ht="26" customHeight="1">
      <c r="B25" s="2" t="inlineStr">
        <is>
          <t>Doing a year-end count and want it to stand up? Send it to us with the write-downs shown and it saves everyone a conversation: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L63"/>
  <sheetViews>
    <sheetView showGridLines="0" workbookViewId="0">
      <pane xSplit="1" ySplit="9" topLeftCell="B10" activePane="bottomRight" state="frozen"/>
      <selection pane="topRight"/>
      <selection pane="bottomLeft"/>
      <selection pane="bottomRight" activeCell="A1" sqref="A1"/>
    </sheetView>
  </sheetViews>
  <sheetFormatPr baseColWidth="8" defaultRowHeight="15"/>
  <cols>
    <col width="3" customWidth="1" min="1" max="1"/>
    <col width="22" customWidth="1" min="2" max="2"/>
    <col width="14" customWidth="1" min="3" max="3"/>
    <col width="10" customWidth="1" min="4" max="4"/>
    <col width="12" customWidth="1" min="5" max="5"/>
    <col width="13" customWidth="1" min="6" max="6"/>
    <col width="14" customWidth="1" min="7" max="7"/>
    <col width="13" customWidth="1" min="8" max="8"/>
    <col width="12" customWidth="1" min="9" max="9"/>
    <col width="12" customWidth="1" min="10" max="10"/>
    <col width="13" customWidth="1" min="11" max="11"/>
    <col width="13" customWidth="1" min="12" max="12"/>
  </cols>
  <sheetData>
    <row r="2">
      <c r="B2" s="3" t="inlineStr">
        <is>
          <t>Stock count</t>
        </is>
      </c>
    </row>
    <row r="3" ht="34" customHeight="1">
      <c r="B3" s="4" t="inlineStr">
        <is>
          <t>One row per line of stock, at one date. The workbook applies the lower of cost and net realisable value for you, and shows the write-down separately. Yellow cells are yours to fill in. Grey cells work themselves out, so leave them alone unless you mean to change the method.</t>
        </is>
      </c>
    </row>
    <row r="5" ht="22" customHeight="1">
      <c r="B5" s="5" t="inlineStr">
        <is>
          <t>Count date</t>
        </is>
      </c>
      <c r="C5" s="6">
        <f>DATE(2026,12,31)</f>
        <v/>
      </c>
      <c r="E5" s="5" t="inlineStr">
        <is>
          <t>Counted by</t>
        </is>
      </c>
      <c r="F5" s="7" t="inlineStr"/>
      <c r="H5" s="5" t="inlineStr">
        <is>
          <t>Checked by</t>
        </is>
      </c>
      <c r="I5" s="7" t="inlineStr"/>
    </row>
    <row r="6" ht="22" customHeight="1">
      <c r="B6" s="5" t="inlineStr">
        <is>
          <t>Costs to sell</t>
        </is>
      </c>
      <c r="C6" s="8" t="n">
        <v>0.15</v>
      </c>
      <c r="E6" s="9" t="inlineStr">
        <is>
          <t>Fees, postage and packing, as a share of the selling price. Net realisable value is the expected price less these.</t>
        </is>
      </c>
    </row>
    <row r="9" ht="32" customHeight="1">
      <c r="B9" s="10" t="inlineStr">
        <is>
          <t>Stock line</t>
        </is>
      </c>
      <c r="C9" s="10" t="inlineStr">
        <is>
          <t>Where it is</t>
        </is>
      </c>
      <c r="D9" s="10" t="inlineStr">
        <is>
          <t>Quantity</t>
        </is>
      </c>
      <c r="E9" s="10" t="inlineStr">
        <is>
          <t>Landed cost</t>
        </is>
      </c>
      <c r="F9" s="10" t="inlineStr">
        <is>
          <t>Value at cost</t>
        </is>
      </c>
      <c r="G9" s="10" t="inlineStr">
        <is>
          <t>Condition</t>
        </is>
      </c>
      <c r="H9" s="10" t="inlineStr">
        <is>
          <t>Expected price</t>
        </is>
      </c>
      <c r="I9" s="10" t="inlineStr">
        <is>
          <t>NRV each</t>
        </is>
      </c>
      <c r="J9" s="10" t="inlineStr">
        <is>
          <t>Value each</t>
        </is>
      </c>
      <c r="K9" s="10" t="inlineStr">
        <is>
          <t>Value to use</t>
        </is>
      </c>
      <c r="L9" s="10" t="inlineStr">
        <is>
          <t>Write-down</t>
        </is>
      </c>
    </row>
    <row r="10" ht="18" customHeight="1">
      <c r="B10" s="7" t="inlineStr">
        <is>
          <t>Candle trio</t>
        </is>
      </c>
      <c r="C10" s="7" t="inlineStr">
        <is>
          <t>Main shelf</t>
        </is>
      </c>
      <c r="D10" s="11" t="n">
        <v>120</v>
      </c>
      <c r="E10" s="12" t="n">
        <v>14</v>
      </c>
      <c r="F10" s="13">
        <f>IF(D10="","",D10*N(E10))</f>
        <v/>
      </c>
      <c r="G10" s="7" t="inlineStr">
        <is>
          <t>Good</t>
        </is>
      </c>
      <c r="H10" s="12" t="n">
        <v>45</v>
      </c>
      <c r="I10" s="13">
        <f>IF(H10="","",H10*(1-$C$6))</f>
        <v/>
      </c>
      <c r="J10" s="13">
        <f>IF(D10="","",IF(H10="",E10,MIN(E10,I10)))</f>
        <v/>
      </c>
      <c r="K10" s="14">
        <f>IF(D10="","",D10*J10)</f>
        <v/>
      </c>
      <c r="L10" s="15">
        <f>IF(D10="","",F10-K10)</f>
        <v/>
      </c>
    </row>
    <row r="11" ht="18" customHeight="1">
      <c r="B11" s="7" t="inlineStr">
        <is>
          <t>A3 print</t>
        </is>
      </c>
      <c r="C11" s="7" t="inlineStr">
        <is>
          <t>Flat files</t>
        </is>
      </c>
      <c r="D11" s="11" t="n">
        <v>90</v>
      </c>
      <c r="E11" s="12" t="n">
        <v>6</v>
      </c>
      <c r="F11" s="13">
        <f>IF(D11="","",D11*N(E11))</f>
        <v/>
      </c>
      <c r="G11" s="7" t="inlineStr">
        <is>
          <t>Good</t>
        </is>
      </c>
      <c r="H11" s="12" t="n">
        <v>25</v>
      </c>
      <c r="I11" s="13">
        <f>IF(H11="","",H11*(1-$C$6))</f>
        <v/>
      </c>
      <c r="J11" s="13">
        <f>IF(D11="","",IF(H11="",E11,MIN(E11,I11)))</f>
        <v/>
      </c>
      <c r="K11" s="14">
        <f>IF(D11="","",D11*J11)</f>
        <v/>
      </c>
      <c r="L11" s="15">
        <f>IF(D11="","",F11-K11)</f>
        <v/>
      </c>
    </row>
    <row r="12" ht="18" customHeight="1">
      <c r="B12" s="7" t="inlineStr">
        <is>
          <t>Hoodie</t>
        </is>
      </c>
      <c r="C12" s="7" t="inlineStr">
        <is>
          <t>Rail 2</t>
        </is>
      </c>
      <c r="D12" s="11" t="n">
        <v>55</v>
      </c>
      <c r="E12" s="12" t="n">
        <v>22</v>
      </c>
      <c r="F12" s="13">
        <f>IF(D12="","",D12*N(E12))</f>
        <v/>
      </c>
      <c r="G12" s="7" t="inlineStr">
        <is>
          <t>Good</t>
        </is>
      </c>
      <c r="H12" s="12" t="n">
        <v>60</v>
      </c>
      <c r="I12" s="13">
        <f>IF(H12="","",H12*(1-$C$6))</f>
        <v/>
      </c>
      <c r="J12" s="13">
        <f>IF(D12="","",IF(H12="",E12,MIN(E12,I12)))</f>
        <v/>
      </c>
      <c r="K12" s="14">
        <f>IF(D12="","",D12*J12)</f>
        <v/>
      </c>
      <c r="L12" s="15">
        <f>IF(D12="","",F12-K12)</f>
        <v/>
      </c>
    </row>
    <row r="13" ht="18" customHeight="1">
      <c r="B13" s="7" t="inlineStr">
        <is>
          <t>Mug set</t>
        </is>
      </c>
      <c r="C13" s="7" t="inlineStr">
        <is>
          <t>Main shelf</t>
        </is>
      </c>
      <c r="D13" s="11" t="n">
        <v>140</v>
      </c>
      <c r="E13" s="12" t="n">
        <v>9</v>
      </c>
      <c r="F13" s="13">
        <f>IF(D13="","",D13*N(E13))</f>
        <v/>
      </c>
      <c r="G13" s="7" t="inlineStr">
        <is>
          <t>Good</t>
        </is>
      </c>
      <c r="H13" s="12" t="n">
        <v>28</v>
      </c>
      <c r="I13" s="13">
        <f>IF(H13="","",H13*(1-$C$6))</f>
        <v/>
      </c>
      <c r="J13" s="13">
        <f>IF(D13="","",IF(H13="",E13,MIN(E13,I13)))</f>
        <v/>
      </c>
      <c r="K13" s="14">
        <f>IF(D13="","",D13*J13)</f>
        <v/>
      </c>
      <c r="L13" s="15">
        <f>IF(D13="","",F13-K13)</f>
        <v/>
      </c>
    </row>
    <row r="14" ht="18" customHeight="1">
      <c r="B14" s="7" t="inlineStr">
        <is>
          <t>Ceramic vase</t>
        </is>
      </c>
      <c r="C14" s="7" t="inlineStr">
        <is>
          <t>Main shelf</t>
        </is>
      </c>
      <c r="D14" s="11" t="n">
        <v>25</v>
      </c>
      <c r="E14" s="12" t="n">
        <v>21</v>
      </c>
      <c r="F14" s="13">
        <f>IF(D14="","",D14*N(E14))</f>
        <v/>
      </c>
      <c r="G14" s="7" t="inlineStr">
        <is>
          <t>Good</t>
        </is>
      </c>
      <c r="H14" s="12" t="n">
        <v>55</v>
      </c>
      <c r="I14" s="13">
        <f>IF(H14="","",H14*(1-$C$6))</f>
        <v/>
      </c>
      <c r="J14" s="13">
        <f>IF(D14="","",IF(H14="",E14,MIN(E14,I14)))</f>
        <v/>
      </c>
      <c r="K14" s="14">
        <f>IF(D14="","",D14*J14)</f>
        <v/>
      </c>
      <c r="L14" s="15">
        <f>IF(D14="","",F14-K14)</f>
        <v/>
      </c>
    </row>
    <row r="15" ht="18" customHeight="1">
      <c r="B15" s="7" t="inlineStr">
        <is>
          <t>Notebook</t>
        </is>
      </c>
      <c r="C15" s="7" t="inlineStr">
        <is>
          <t>Box 4</t>
        </is>
      </c>
      <c r="D15" s="11" t="n">
        <v>210</v>
      </c>
      <c r="E15" s="12" t="n">
        <v>4.8</v>
      </c>
      <c r="F15" s="13">
        <f>IF(D15="","",D15*N(E15))</f>
        <v/>
      </c>
      <c r="G15" s="7" t="inlineStr">
        <is>
          <t>Good</t>
        </is>
      </c>
      <c r="H15" s="12" t="n">
        <v>16</v>
      </c>
      <c r="I15" s="13">
        <f>IF(H15="","",H15*(1-$C$6))</f>
        <v/>
      </c>
      <c r="J15" s="13">
        <f>IF(D15="","",IF(H15="",E15,MIN(E15,I15)))</f>
        <v/>
      </c>
      <c r="K15" s="14">
        <f>IF(D15="","",D15*J15)</f>
        <v/>
      </c>
      <c r="L15" s="15">
        <f>IF(D15="","",F15-K15)</f>
        <v/>
      </c>
    </row>
    <row r="16" ht="18" customHeight="1">
      <c r="B16" s="7" t="inlineStr">
        <is>
          <t>Gift box</t>
        </is>
      </c>
      <c r="C16" s="7" t="inlineStr">
        <is>
          <t>Main shelf</t>
        </is>
      </c>
      <c r="D16" s="11" t="n">
        <v>18</v>
      </c>
      <c r="E16" s="12" t="n">
        <v>28</v>
      </c>
      <c r="F16" s="13">
        <f>IF(D16="","",D16*N(E16))</f>
        <v/>
      </c>
      <c r="G16" s="7" t="inlineStr">
        <is>
          <t>Good</t>
        </is>
      </c>
      <c r="H16" s="12" t="n">
        <v>75</v>
      </c>
      <c r="I16" s="13">
        <f>IF(H16="","",H16*(1-$C$6))</f>
        <v/>
      </c>
      <c r="J16" s="13">
        <f>IF(D16="","",IF(H16="",E16,MIN(E16,I16)))</f>
        <v/>
      </c>
      <c r="K16" s="14">
        <f>IF(D16="","",D16*J16)</f>
        <v/>
      </c>
      <c r="L16" s="15">
        <f>IF(D16="","",F16-K16)</f>
        <v/>
      </c>
    </row>
    <row r="17" ht="18" customHeight="1">
      <c r="B17" s="7" t="inlineStr">
        <is>
          <t>Tote bag</t>
        </is>
      </c>
      <c r="C17" s="7" t="inlineStr">
        <is>
          <t>Box 7</t>
        </is>
      </c>
      <c r="D17" s="11" t="n">
        <v>95</v>
      </c>
      <c r="E17" s="12" t="n">
        <v>7.5</v>
      </c>
      <c r="F17" s="13">
        <f>IF(D17="","",D17*N(E17))</f>
        <v/>
      </c>
      <c r="G17" s="7" t="inlineStr">
        <is>
          <t>Good</t>
        </is>
      </c>
      <c r="H17" s="12" t="n">
        <v>18</v>
      </c>
      <c r="I17" s="13">
        <f>IF(H17="","",H17*(1-$C$6))</f>
        <v/>
      </c>
      <c r="J17" s="13">
        <f>IF(D17="","",IF(H17="",E17,MIN(E17,I17)))</f>
        <v/>
      </c>
      <c r="K17" s="14">
        <f>IF(D17="","",D17*J17)</f>
        <v/>
      </c>
      <c r="L17" s="15">
        <f>IF(D17="","",F17-K17)</f>
        <v/>
      </c>
    </row>
    <row r="18" ht="18" customHeight="1">
      <c r="B18" s="7" t="inlineStr">
        <is>
          <t>Enamel pin</t>
        </is>
      </c>
      <c r="C18" s="7" t="inlineStr">
        <is>
          <t>Drawer</t>
        </is>
      </c>
      <c r="D18" s="11" t="n">
        <v>320</v>
      </c>
      <c r="E18" s="12" t="n">
        <v>2.2</v>
      </c>
      <c r="F18" s="13">
        <f>IF(D18="","",D18*N(E18))</f>
        <v/>
      </c>
      <c r="G18" s="7" t="inlineStr">
        <is>
          <t>Good</t>
        </is>
      </c>
      <c r="H18" s="12" t="n">
        <v>9</v>
      </c>
      <c r="I18" s="13">
        <f>IF(H18="","",H18*(1-$C$6))</f>
        <v/>
      </c>
      <c r="J18" s="13">
        <f>IF(D18="","",IF(H18="",E18,MIN(E18,I18)))</f>
        <v/>
      </c>
      <c r="K18" s="14">
        <f>IF(D18="","",D18*J18)</f>
        <v/>
      </c>
      <c r="L18" s="15">
        <f>IF(D18="","",F18-K18)</f>
        <v/>
      </c>
    </row>
    <row r="19" ht="18" customHeight="1">
      <c r="B19" s="7" t="inlineStr">
        <is>
          <t>Tea towel</t>
        </is>
      </c>
      <c r="C19" s="7" t="inlineStr">
        <is>
          <t>Box 9</t>
        </is>
      </c>
      <c r="D19" s="11" t="n">
        <v>60</v>
      </c>
      <c r="E19" s="12" t="n">
        <v>5.5</v>
      </c>
      <c r="F19" s="13">
        <f>IF(D19="","",D19*N(E19))</f>
        <v/>
      </c>
      <c r="G19" s="7" t="inlineStr">
        <is>
          <t>Good</t>
        </is>
      </c>
      <c r="H19" s="12" t="n">
        <v>14</v>
      </c>
      <c r="I19" s="13">
        <f>IF(H19="","",H19*(1-$C$6))</f>
        <v/>
      </c>
      <c r="J19" s="13">
        <f>IF(D19="","",IF(H19="",E19,MIN(E19,I19)))</f>
        <v/>
      </c>
      <c r="K19" s="14">
        <f>IF(D19="","",D19*J19)</f>
        <v/>
      </c>
      <c r="L19" s="15">
        <f>IF(D19="","",F19-K19)</f>
        <v/>
      </c>
    </row>
    <row r="20" ht="18" customHeight="1">
      <c r="B20" s="7" t="inlineStr">
        <is>
          <t>Ceramic vase, seconds</t>
        </is>
      </c>
      <c r="C20" s="7" t="inlineStr">
        <is>
          <t>Back room</t>
        </is>
      </c>
      <c r="D20" s="11" t="n">
        <v>8</v>
      </c>
      <c r="E20" s="12" t="n">
        <v>21</v>
      </c>
      <c r="F20" s="13">
        <f>IF(D20="","",D20*N(E20))</f>
        <v/>
      </c>
      <c r="G20" s="7" t="inlineStr">
        <is>
          <t>Damaged</t>
        </is>
      </c>
      <c r="H20" s="12" t="n">
        <v>15</v>
      </c>
      <c r="I20" s="13">
        <f>IF(H20="","",H20*(1-$C$6))</f>
        <v/>
      </c>
      <c r="J20" s="13">
        <f>IF(D20="","",IF(H20="",E20,MIN(E20,I20)))</f>
        <v/>
      </c>
      <c r="K20" s="14">
        <f>IF(D20="","",D20*J20)</f>
        <v/>
      </c>
      <c r="L20" s="15">
        <f>IF(D20="","",F20-K20)</f>
        <v/>
      </c>
    </row>
    <row r="21" ht="18" customHeight="1">
      <c r="B21" s="7" t="inlineStr">
        <is>
          <t>Tea towel, old print</t>
        </is>
      </c>
      <c r="C21" s="7" t="inlineStr">
        <is>
          <t>Box 11</t>
        </is>
      </c>
      <c r="D21" s="11" t="n">
        <v>40</v>
      </c>
      <c r="E21" s="12" t="n">
        <v>5.5</v>
      </c>
      <c r="F21" s="13">
        <f>IF(D21="","",D21*N(E21))</f>
        <v/>
      </c>
      <c r="G21" s="7" t="inlineStr">
        <is>
          <t>Slow-moving</t>
        </is>
      </c>
      <c r="H21" s="12" t="n">
        <v>5</v>
      </c>
      <c r="I21" s="13">
        <f>IF(H21="","",H21*(1-$C$6))</f>
        <v/>
      </c>
      <c r="J21" s="13">
        <f>IF(D21="","",IF(H21="",E21,MIN(E21,I21)))</f>
        <v/>
      </c>
      <c r="K21" s="14">
        <f>IF(D21="","",D21*J21)</f>
        <v/>
      </c>
      <c r="L21" s="15">
        <f>IF(D21="","",F21-K21)</f>
        <v/>
      </c>
    </row>
    <row r="22" ht="18" customHeight="1">
      <c r="B22" s="7" t="n"/>
      <c r="C22" s="7" t="n"/>
      <c r="D22" s="11" t="n"/>
      <c r="E22" s="12" t="n"/>
      <c r="F22" s="13">
        <f>IF(D22="","",D22*N(E22))</f>
        <v/>
      </c>
      <c r="G22" s="7" t="n"/>
      <c r="H22" s="12" t="n"/>
      <c r="I22" s="13">
        <f>IF(H22="","",H22*(1-$C$6))</f>
        <v/>
      </c>
      <c r="J22" s="13">
        <f>IF(D22="","",IF(H22="",E22,MIN(E22,I22)))</f>
        <v/>
      </c>
      <c r="K22" s="14">
        <f>IF(D22="","",D22*J22)</f>
        <v/>
      </c>
      <c r="L22" s="15">
        <f>IF(D22="","",F22-K22)</f>
        <v/>
      </c>
    </row>
    <row r="23" ht="18" customHeight="1">
      <c r="B23" s="7" t="n"/>
      <c r="C23" s="7" t="n"/>
      <c r="D23" s="11" t="n"/>
      <c r="E23" s="12" t="n"/>
      <c r="F23" s="13">
        <f>IF(D23="","",D23*N(E23))</f>
        <v/>
      </c>
      <c r="G23" s="7" t="n"/>
      <c r="H23" s="12" t="n"/>
      <c r="I23" s="13">
        <f>IF(H23="","",H23*(1-$C$6))</f>
        <v/>
      </c>
      <c r="J23" s="13">
        <f>IF(D23="","",IF(H23="",E23,MIN(E23,I23)))</f>
        <v/>
      </c>
      <c r="K23" s="14">
        <f>IF(D23="","",D23*J23)</f>
        <v/>
      </c>
      <c r="L23" s="15">
        <f>IF(D23="","",F23-K23)</f>
        <v/>
      </c>
    </row>
    <row r="24" ht="18" customHeight="1">
      <c r="B24" s="7" t="n"/>
      <c r="C24" s="7" t="n"/>
      <c r="D24" s="11" t="n"/>
      <c r="E24" s="12" t="n"/>
      <c r="F24" s="13">
        <f>IF(D24="","",D24*N(E24))</f>
        <v/>
      </c>
      <c r="G24" s="7" t="n"/>
      <c r="H24" s="12" t="n"/>
      <c r="I24" s="13">
        <f>IF(H24="","",H24*(1-$C$6))</f>
        <v/>
      </c>
      <c r="J24" s="13">
        <f>IF(D24="","",IF(H24="",E24,MIN(E24,I24)))</f>
        <v/>
      </c>
      <c r="K24" s="14">
        <f>IF(D24="","",D24*J24)</f>
        <v/>
      </c>
      <c r="L24" s="15">
        <f>IF(D24="","",F24-K24)</f>
        <v/>
      </c>
    </row>
    <row r="25" ht="18" customHeight="1">
      <c r="B25" s="7" t="n"/>
      <c r="C25" s="7" t="n"/>
      <c r="D25" s="11" t="n"/>
      <c r="E25" s="12" t="n"/>
      <c r="F25" s="13">
        <f>IF(D25="","",D25*N(E25))</f>
        <v/>
      </c>
      <c r="G25" s="7" t="n"/>
      <c r="H25" s="12" t="n"/>
      <c r="I25" s="13">
        <f>IF(H25="","",H25*(1-$C$6))</f>
        <v/>
      </c>
      <c r="J25" s="13">
        <f>IF(D25="","",IF(H25="",E25,MIN(E25,I25)))</f>
        <v/>
      </c>
      <c r="K25" s="14">
        <f>IF(D25="","",D25*J25)</f>
        <v/>
      </c>
      <c r="L25" s="15">
        <f>IF(D25="","",F25-K25)</f>
        <v/>
      </c>
    </row>
    <row r="26" ht="18" customHeight="1">
      <c r="B26" s="7" t="n"/>
      <c r="C26" s="7" t="n"/>
      <c r="D26" s="11" t="n"/>
      <c r="E26" s="12" t="n"/>
      <c r="F26" s="13">
        <f>IF(D26="","",D26*N(E26))</f>
        <v/>
      </c>
      <c r="G26" s="7" t="n"/>
      <c r="H26" s="12" t="n"/>
      <c r="I26" s="13">
        <f>IF(H26="","",H26*(1-$C$6))</f>
        <v/>
      </c>
      <c r="J26" s="13">
        <f>IF(D26="","",IF(H26="",E26,MIN(E26,I26)))</f>
        <v/>
      </c>
      <c r="K26" s="14">
        <f>IF(D26="","",D26*J26)</f>
        <v/>
      </c>
      <c r="L26" s="15">
        <f>IF(D26="","",F26-K26)</f>
        <v/>
      </c>
    </row>
    <row r="27" ht="18" customHeight="1">
      <c r="B27" s="7" t="n"/>
      <c r="C27" s="7" t="n"/>
      <c r="D27" s="11" t="n"/>
      <c r="E27" s="12" t="n"/>
      <c r="F27" s="13">
        <f>IF(D27="","",D27*N(E27))</f>
        <v/>
      </c>
      <c r="G27" s="7" t="n"/>
      <c r="H27" s="12" t="n"/>
      <c r="I27" s="13">
        <f>IF(H27="","",H27*(1-$C$6))</f>
        <v/>
      </c>
      <c r="J27" s="13">
        <f>IF(D27="","",IF(H27="",E27,MIN(E27,I27)))</f>
        <v/>
      </c>
      <c r="K27" s="14">
        <f>IF(D27="","",D27*J27)</f>
        <v/>
      </c>
      <c r="L27" s="15">
        <f>IF(D27="","",F27-K27)</f>
        <v/>
      </c>
    </row>
    <row r="28" ht="18" customHeight="1">
      <c r="B28" s="7" t="n"/>
      <c r="C28" s="7" t="n"/>
      <c r="D28" s="11" t="n"/>
      <c r="E28" s="12" t="n"/>
      <c r="F28" s="13">
        <f>IF(D28="","",D28*N(E28))</f>
        <v/>
      </c>
      <c r="G28" s="7" t="n"/>
      <c r="H28" s="12" t="n"/>
      <c r="I28" s="13">
        <f>IF(H28="","",H28*(1-$C$6))</f>
        <v/>
      </c>
      <c r="J28" s="13">
        <f>IF(D28="","",IF(H28="",E28,MIN(E28,I28)))</f>
        <v/>
      </c>
      <c r="K28" s="14">
        <f>IF(D28="","",D28*J28)</f>
        <v/>
      </c>
      <c r="L28" s="15">
        <f>IF(D28="","",F28-K28)</f>
        <v/>
      </c>
    </row>
    <row r="29" ht="18" customHeight="1">
      <c r="B29" s="7" t="n"/>
      <c r="C29" s="7" t="n"/>
      <c r="D29" s="11" t="n"/>
      <c r="E29" s="12" t="n"/>
      <c r="F29" s="13">
        <f>IF(D29="","",D29*N(E29))</f>
        <v/>
      </c>
      <c r="G29" s="7" t="n"/>
      <c r="H29" s="12" t="n"/>
      <c r="I29" s="13">
        <f>IF(H29="","",H29*(1-$C$6))</f>
        <v/>
      </c>
      <c r="J29" s="13">
        <f>IF(D29="","",IF(H29="",E29,MIN(E29,I29)))</f>
        <v/>
      </c>
      <c r="K29" s="14">
        <f>IF(D29="","",D29*J29)</f>
        <v/>
      </c>
      <c r="L29" s="15">
        <f>IF(D29="","",F29-K29)</f>
        <v/>
      </c>
    </row>
    <row r="30" ht="18" customHeight="1">
      <c r="B30" s="7" t="n"/>
      <c r="C30" s="7" t="n"/>
      <c r="D30" s="11" t="n"/>
      <c r="E30" s="12" t="n"/>
      <c r="F30" s="13">
        <f>IF(D30="","",D30*N(E30))</f>
        <v/>
      </c>
      <c r="G30" s="7" t="n"/>
      <c r="H30" s="12" t="n"/>
      <c r="I30" s="13">
        <f>IF(H30="","",H30*(1-$C$6))</f>
        <v/>
      </c>
      <c r="J30" s="13">
        <f>IF(D30="","",IF(H30="",E30,MIN(E30,I30)))</f>
        <v/>
      </c>
      <c r="K30" s="14">
        <f>IF(D30="","",D30*J30)</f>
        <v/>
      </c>
      <c r="L30" s="15">
        <f>IF(D30="","",F30-K30)</f>
        <v/>
      </c>
    </row>
    <row r="31" ht="18" customHeight="1">
      <c r="B31" s="7" t="n"/>
      <c r="C31" s="7" t="n"/>
      <c r="D31" s="11" t="n"/>
      <c r="E31" s="12" t="n"/>
      <c r="F31" s="13">
        <f>IF(D31="","",D31*N(E31))</f>
        <v/>
      </c>
      <c r="G31" s="7" t="n"/>
      <c r="H31" s="12" t="n"/>
      <c r="I31" s="13">
        <f>IF(H31="","",H31*(1-$C$6))</f>
        <v/>
      </c>
      <c r="J31" s="13">
        <f>IF(D31="","",IF(H31="",E31,MIN(E31,I31)))</f>
        <v/>
      </c>
      <c r="K31" s="14">
        <f>IF(D31="","",D31*J31)</f>
        <v/>
      </c>
      <c r="L31" s="15">
        <f>IF(D31="","",F31-K31)</f>
        <v/>
      </c>
    </row>
    <row r="32" ht="18" customHeight="1">
      <c r="B32" s="7" t="n"/>
      <c r="C32" s="7" t="n"/>
      <c r="D32" s="11" t="n"/>
      <c r="E32" s="12" t="n"/>
      <c r="F32" s="13">
        <f>IF(D32="","",D32*N(E32))</f>
        <v/>
      </c>
      <c r="G32" s="7" t="n"/>
      <c r="H32" s="12" t="n"/>
      <c r="I32" s="13">
        <f>IF(H32="","",H32*(1-$C$6))</f>
        <v/>
      </c>
      <c r="J32" s="13">
        <f>IF(D32="","",IF(H32="",E32,MIN(E32,I32)))</f>
        <v/>
      </c>
      <c r="K32" s="14">
        <f>IF(D32="","",D32*J32)</f>
        <v/>
      </c>
      <c r="L32" s="15">
        <f>IF(D32="","",F32-K32)</f>
        <v/>
      </c>
    </row>
    <row r="33" ht="18" customHeight="1">
      <c r="B33" s="7" t="n"/>
      <c r="C33" s="7" t="n"/>
      <c r="D33" s="11" t="n"/>
      <c r="E33" s="12" t="n"/>
      <c r="F33" s="13">
        <f>IF(D33="","",D33*N(E33))</f>
        <v/>
      </c>
      <c r="G33" s="7" t="n"/>
      <c r="H33" s="12" t="n"/>
      <c r="I33" s="13">
        <f>IF(H33="","",H33*(1-$C$6))</f>
        <v/>
      </c>
      <c r="J33" s="13">
        <f>IF(D33="","",IF(H33="",E33,MIN(E33,I33)))</f>
        <v/>
      </c>
      <c r="K33" s="14">
        <f>IF(D33="","",D33*J33)</f>
        <v/>
      </c>
      <c r="L33" s="15">
        <f>IF(D33="","",F33-K33)</f>
        <v/>
      </c>
    </row>
    <row r="34" ht="18" customHeight="1">
      <c r="B34" s="7" t="n"/>
      <c r="C34" s="7" t="n"/>
      <c r="D34" s="11" t="n"/>
      <c r="E34" s="12" t="n"/>
      <c r="F34" s="13">
        <f>IF(D34="","",D34*N(E34))</f>
        <v/>
      </c>
      <c r="G34" s="7" t="n"/>
      <c r="H34" s="12" t="n"/>
      <c r="I34" s="13">
        <f>IF(H34="","",H34*(1-$C$6))</f>
        <v/>
      </c>
      <c r="J34" s="13">
        <f>IF(D34="","",IF(H34="",E34,MIN(E34,I34)))</f>
        <v/>
      </c>
      <c r="K34" s="14">
        <f>IF(D34="","",D34*J34)</f>
        <v/>
      </c>
      <c r="L34" s="15">
        <f>IF(D34="","",F34-K34)</f>
        <v/>
      </c>
    </row>
    <row r="35" ht="18" customHeight="1">
      <c r="B35" s="7" t="n"/>
      <c r="C35" s="7" t="n"/>
      <c r="D35" s="11" t="n"/>
      <c r="E35" s="12" t="n"/>
      <c r="F35" s="13">
        <f>IF(D35="","",D35*N(E35))</f>
        <v/>
      </c>
      <c r="G35" s="7" t="n"/>
      <c r="H35" s="12" t="n"/>
      <c r="I35" s="13">
        <f>IF(H35="","",H35*(1-$C$6))</f>
        <v/>
      </c>
      <c r="J35" s="13">
        <f>IF(D35="","",IF(H35="",E35,MIN(E35,I35)))</f>
        <v/>
      </c>
      <c r="K35" s="14">
        <f>IF(D35="","",D35*J35)</f>
        <v/>
      </c>
      <c r="L35" s="15">
        <f>IF(D35="","",F35-K35)</f>
        <v/>
      </c>
    </row>
    <row r="36" ht="18" customHeight="1">
      <c r="B36" s="7" t="n"/>
      <c r="C36" s="7" t="n"/>
      <c r="D36" s="11" t="n"/>
      <c r="E36" s="12" t="n"/>
      <c r="F36" s="13">
        <f>IF(D36="","",D36*N(E36))</f>
        <v/>
      </c>
      <c r="G36" s="7" t="n"/>
      <c r="H36" s="12" t="n"/>
      <c r="I36" s="13">
        <f>IF(H36="","",H36*(1-$C$6))</f>
        <v/>
      </c>
      <c r="J36" s="13">
        <f>IF(D36="","",IF(H36="",E36,MIN(E36,I36)))</f>
        <v/>
      </c>
      <c r="K36" s="14">
        <f>IF(D36="","",D36*J36)</f>
        <v/>
      </c>
      <c r="L36" s="15">
        <f>IF(D36="","",F36-K36)</f>
        <v/>
      </c>
    </row>
    <row r="37" ht="18" customHeight="1">
      <c r="B37" s="7" t="n"/>
      <c r="C37" s="7" t="n"/>
      <c r="D37" s="11" t="n"/>
      <c r="E37" s="12" t="n"/>
      <c r="F37" s="13">
        <f>IF(D37="","",D37*N(E37))</f>
        <v/>
      </c>
      <c r="G37" s="7" t="n"/>
      <c r="H37" s="12" t="n"/>
      <c r="I37" s="13">
        <f>IF(H37="","",H37*(1-$C$6))</f>
        <v/>
      </c>
      <c r="J37" s="13">
        <f>IF(D37="","",IF(H37="",E37,MIN(E37,I37)))</f>
        <v/>
      </c>
      <c r="K37" s="14">
        <f>IF(D37="","",D37*J37)</f>
        <v/>
      </c>
      <c r="L37" s="15">
        <f>IF(D37="","",F37-K37)</f>
        <v/>
      </c>
    </row>
    <row r="38" ht="18" customHeight="1">
      <c r="B38" s="7" t="n"/>
      <c r="C38" s="7" t="n"/>
      <c r="D38" s="11" t="n"/>
      <c r="E38" s="12" t="n"/>
      <c r="F38" s="13">
        <f>IF(D38="","",D38*N(E38))</f>
        <v/>
      </c>
      <c r="G38" s="7" t="n"/>
      <c r="H38" s="12" t="n"/>
      <c r="I38" s="13">
        <f>IF(H38="","",H38*(1-$C$6))</f>
        <v/>
      </c>
      <c r="J38" s="13">
        <f>IF(D38="","",IF(H38="",E38,MIN(E38,I38)))</f>
        <v/>
      </c>
      <c r="K38" s="14">
        <f>IF(D38="","",D38*J38)</f>
        <v/>
      </c>
      <c r="L38" s="15">
        <f>IF(D38="","",F38-K38)</f>
        <v/>
      </c>
    </row>
    <row r="39" ht="18" customHeight="1">
      <c r="B39" s="7" t="n"/>
      <c r="C39" s="7" t="n"/>
      <c r="D39" s="11" t="n"/>
      <c r="E39" s="12" t="n"/>
      <c r="F39" s="13">
        <f>IF(D39="","",D39*N(E39))</f>
        <v/>
      </c>
      <c r="G39" s="7" t="n"/>
      <c r="H39" s="12" t="n"/>
      <c r="I39" s="13">
        <f>IF(H39="","",H39*(1-$C$6))</f>
        <v/>
      </c>
      <c r="J39" s="13">
        <f>IF(D39="","",IF(H39="",E39,MIN(E39,I39)))</f>
        <v/>
      </c>
      <c r="K39" s="14">
        <f>IF(D39="","",D39*J39)</f>
        <v/>
      </c>
      <c r="L39" s="15">
        <f>IF(D39="","",F39-K39)</f>
        <v/>
      </c>
    </row>
    <row r="40" ht="18" customHeight="1">
      <c r="B40" s="7" t="n"/>
      <c r="C40" s="7" t="n"/>
      <c r="D40" s="11" t="n"/>
      <c r="E40" s="12" t="n"/>
      <c r="F40" s="13">
        <f>IF(D40="","",D40*N(E40))</f>
        <v/>
      </c>
      <c r="G40" s="7" t="n"/>
      <c r="H40" s="12" t="n"/>
      <c r="I40" s="13">
        <f>IF(H40="","",H40*(1-$C$6))</f>
        <v/>
      </c>
      <c r="J40" s="13">
        <f>IF(D40="","",IF(H40="",E40,MIN(E40,I40)))</f>
        <v/>
      </c>
      <c r="K40" s="14">
        <f>IF(D40="","",D40*J40)</f>
        <v/>
      </c>
      <c r="L40" s="15">
        <f>IF(D40="","",F40-K40)</f>
        <v/>
      </c>
    </row>
    <row r="41" ht="18" customHeight="1">
      <c r="B41" s="7" t="n"/>
      <c r="C41" s="7" t="n"/>
      <c r="D41" s="11" t="n"/>
      <c r="E41" s="12" t="n"/>
      <c r="F41" s="13">
        <f>IF(D41="","",D41*N(E41))</f>
        <v/>
      </c>
      <c r="G41" s="7" t="n"/>
      <c r="H41" s="12" t="n"/>
      <c r="I41" s="13">
        <f>IF(H41="","",H41*(1-$C$6))</f>
        <v/>
      </c>
      <c r="J41" s="13">
        <f>IF(D41="","",IF(H41="",E41,MIN(E41,I41)))</f>
        <v/>
      </c>
      <c r="K41" s="14">
        <f>IF(D41="","",D41*J41)</f>
        <v/>
      </c>
      <c r="L41" s="15">
        <f>IF(D41="","",F41-K41)</f>
        <v/>
      </c>
    </row>
    <row r="42" ht="18" customHeight="1">
      <c r="B42" s="7" t="n"/>
      <c r="C42" s="7" t="n"/>
      <c r="D42" s="11" t="n"/>
      <c r="E42" s="12" t="n"/>
      <c r="F42" s="13">
        <f>IF(D42="","",D42*N(E42))</f>
        <v/>
      </c>
      <c r="G42" s="7" t="n"/>
      <c r="H42" s="12" t="n"/>
      <c r="I42" s="13">
        <f>IF(H42="","",H42*(1-$C$6))</f>
        <v/>
      </c>
      <c r="J42" s="13">
        <f>IF(D42="","",IF(H42="",E42,MIN(E42,I42)))</f>
        <v/>
      </c>
      <c r="K42" s="14">
        <f>IF(D42="","",D42*J42)</f>
        <v/>
      </c>
      <c r="L42" s="15">
        <f>IF(D42="","",F42-K42)</f>
        <v/>
      </c>
    </row>
    <row r="43" ht="18" customHeight="1">
      <c r="B43" s="7" t="n"/>
      <c r="C43" s="7" t="n"/>
      <c r="D43" s="11" t="n"/>
      <c r="E43" s="12" t="n"/>
      <c r="F43" s="13">
        <f>IF(D43="","",D43*N(E43))</f>
        <v/>
      </c>
      <c r="G43" s="7" t="n"/>
      <c r="H43" s="12" t="n"/>
      <c r="I43" s="13">
        <f>IF(H43="","",H43*(1-$C$6))</f>
        <v/>
      </c>
      <c r="J43" s="13">
        <f>IF(D43="","",IF(H43="",E43,MIN(E43,I43)))</f>
        <v/>
      </c>
      <c r="K43" s="14">
        <f>IF(D43="","",D43*J43)</f>
        <v/>
      </c>
      <c r="L43" s="15">
        <f>IF(D43="","",F43-K43)</f>
        <v/>
      </c>
    </row>
    <row r="44" ht="18" customHeight="1">
      <c r="B44" s="7" t="n"/>
      <c r="C44" s="7" t="n"/>
      <c r="D44" s="11" t="n"/>
      <c r="E44" s="12" t="n"/>
      <c r="F44" s="13">
        <f>IF(D44="","",D44*N(E44))</f>
        <v/>
      </c>
      <c r="G44" s="7" t="n"/>
      <c r="H44" s="12" t="n"/>
      <c r="I44" s="13">
        <f>IF(H44="","",H44*(1-$C$6))</f>
        <v/>
      </c>
      <c r="J44" s="13">
        <f>IF(D44="","",IF(H44="",E44,MIN(E44,I44)))</f>
        <v/>
      </c>
      <c r="K44" s="14">
        <f>IF(D44="","",D44*J44)</f>
        <v/>
      </c>
      <c r="L44" s="15">
        <f>IF(D44="","",F44-K44)</f>
        <v/>
      </c>
    </row>
    <row r="45" ht="18" customHeight="1">
      <c r="B45" s="7" t="n"/>
      <c r="C45" s="7" t="n"/>
      <c r="D45" s="11" t="n"/>
      <c r="E45" s="12" t="n"/>
      <c r="F45" s="13">
        <f>IF(D45="","",D45*N(E45))</f>
        <v/>
      </c>
      <c r="G45" s="7" t="n"/>
      <c r="H45" s="12" t="n"/>
      <c r="I45" s="13">
        <f>IF(H45="","",H45*(1-$C$6))</f>
        <v/>
      </c>
      <c r="J45" s="13">
        <f>IF(D45="","",IF(H45="",E45,MIN(E45,I45)))</f>
        <v/>
      </c>
      <c r="K45" s="14">
        <f>IF(D45="","",D45*J45)</f>
        <v/>
      </c>
      <c r="L45" s="15">
        <f>IF(D45="","",F45-K45)</f>
        <v/>
      </c>
    </row>
    <row r="46" ht="18" customHeight="1">
      <c r="B46" s="7" t="n"/>
      <c r="C46" s="7" t="n"/>
      <c r="D46" s="11" t="n"/>
      <c r="E46" s="12" t="n"/>
      <c r="F46" s="13">
        <f>IF(D46="","",D46*N(E46))</f>
        <v/>
      </c>
      <c r="G46" s="7" t="n"/>
      <c r="H46" s="12" t="n"/>
      <c r="I46" s="13">
        <f>IF(H46="","",H46*(1-$C$6))</f>
        <v/>
      </c>
      <c r="J46" s="13">
        <f>IF(D46="","",IF(H46="",E46,MIN(E46,I46)))</f>
        <v/>
      </c>
      <c r="K46" s="14">
        <f>IF(D46="","",D46*J46)</f>
        <v/>
      </c>
      <c r="L46" s="15">
        <f>IF(D46="","",F46-K46)</f>
        <v/>
      </c>
    </row>
    <row r="47" ht="18" customHeight="1">
      <c r="B47" s="7" t="n"/>
      <c r="C47" s="7" t="n"/>
      <c r="D47" s="11" t="n"/>
      <c r="E47" s="12" t="n"/>
      <c r="F47" s="13">
        <f>IF(D47="","",D47*N(E47))</f>
        <v/>
      </c>
      <c r="G47" s="7" t="n"/>
      <c r="H47" s="12" t="n"/>
      <c r="I47" s="13">
        <f>IF(H47="","",H47*(1-$C$6))</f>
        <v/>
      </c>
      <c r="J47" s="13">
        <f>IF(D47="","",IF(H47="",E47,MIN(E47,I47)))</f>
        <v/>
      </c>
      <c r="K47" s="14">
        <f>IF(D47="","",D47*J47)</f>
        <v/>
      </c>
      <c r="L47" s="15">
        <f>IF(D47="","",F47-K47)</f>
        <v/>
      </c>
    </row>
    <row r="48" ht="18" customHeight="1">
      <c r="B48" s="7" t="n"/>
      <c r="C48" s="7" t="n"/>
      <c r="D48" s="11" t="n"/>
      <c r="E48" s="12" t="n"/>
      <c r="F48" s="13">
        <f>IF(D48="","",D48*N(E48))</f>
        <v/>
      </c>
      <c r="G48" s="7" t="n"/>
      <c r="H48" s="12" t="n"/>
      <c r="I48" s="13">
        <f>IF(H48="","",H48*(1-$C$6))</f>
        <v/>
      </c>
      <c r="J48" s="13">
        <f>IF(D48="","",IF(H48="",E48,MIN(E48,I48)))</f>
        <v/>
      </c>
      <c r="K48" s="14">
        <f>IF(D48="","",D48*J48)</f>
        <v/>
      </c>
      <c r="L48" s="15">
        <f>IF(D48="","",F48-K48)</f>
        <v/>
      </c>
    </row>
    <row r="49" ht="18" customHeight="1">
      <c r="B49" s="7" t="n"/>
      <c r="C49" s="7" t="n"/>
      <c r="D49" s="11" t="n"/>
      <c r="E49" s="12" t="n"/>
      <c r="F49" s="13">
        <f>IF(D49="","",D49*N(E49))</f>
        <v/>
      </c>
      <c r="G49" s="7" t="n"/>
      <c r="H49" s="12" t="n"/>
      <c r="I49" s="13">
        <f>IF(H49="","",H49*(1-$C$6))</f>
        <v/>
      </c>
      <c r="J49" s="13">
        <f>IF(D49="","",IF(H49="",E49,MIN(E49,I49)))</f>
        <v/>
      </c>
      <c r="K49" s="14">
        <f>IF(D49="","",D49*J49)</f>
        <v/>
      </c>
      <c r="L49" s="15">
        <f>IF(D49="","",F49-K49)</f>
        <v/>
      </c>
    </row>
    <row r="50" ht="18" customHeight="1">
      <c r="B50" s="7" t="n"/>
      <c r="C50" s="7" t="n"/>
      <c r="D50" s="11" t="n"/>
      <c r="E50" s="12" t="n"/>
      <c r="F50" s="13">
        <f>IF(D50="","",D50*N(E50))</f>
        <v/>
      </c>
      <c r="G50" s="7" t="n"/>
      <c r="H50" s="12" t="n"/>
      <c r="I50" s="13">
        <f>IF(H50="","",H50*(1-$C$6))</f>
        <v/>
      </c>
      <c r="J50" s="13">
        <f>IF(D50="","",IF(H50="",E50,MIN(E50,I50)))</f>
        <v/>
      </c>
      <c r="K50" s="14">
        <f>IF(D50="","",D50*J50)</f>
        <v/>
      </c>
      <c r="L50" s="15">
        <f>IF(D50="","",F50-K50)</f>
        <v/>
      </c>
    </row>
    <row r="51" ht="18" customHeight="1">
      <c r="B51" s="7" t="n"/>
      <c r="C51" s="7" t="n"/>
      <c r="D51" s="11" t="n"/>
      <c r="E51" s="12" t="n"/>
      <c r="F51" s="13">
        <f>IF(D51="","",D51*N(E51))</f>
        <v/>
      </c>
      <c r="G51" s="7" t="n"/>
      <c r="H51" s="12" t="n"/>
      <c r="I51" s="13">
        <f>IF(H51="","",H51*(1-$C$6))</f>
        <v/>
      </c>
      <c r="J51" s="13">
        <f>IF(D51="","",IF(H51="",E51,MIN(E51,I51)))</f>
        <v/>
      </c>
      <c r="K51" s="14">
        <f>IF(D51="","",D51*J51)</f>
        <v/>
      </c>
      <c r="L51" s="15">
        <f>IF(D51="","",F51-K51)</f>
        <v/>
      </c>
    </row>
    <row r="52" ht="18" customHeight="1">
      <c r="B52" s="7" t="n"/>
      <c r="C52" s="7" t="n"/>
      <c r="D52" s="11" t="n"/>
      <c r="E52" s="12" t="n"/>
      <c r="F52" s="13">
        <f>IF(D52="","",D52*N(E52))</f>
        <v/>
      </c>
      <c r="G52" s="7" t="n"/>
      <c r="H52" s="12" t="n"/>
      <c r="I52" s="13">
        <f>IF(H52="","",H52*(1-$C$6))</f>
        <v/>
      </c>
      <c r="J52" s="13">
        <f>IF(D52="","",IF(H52="",E52,MIN(E52,I52)))</f>
        <v/>
      </c>
      <c r="K52" s="14">
        <f>IF(D52="","",D52*J52)</f>
        <v/>
      </c>
      <c r="L52" s="15">
        <f>IF(D52="","",F52-K52)</f>
        <v/>
      </c>
    </row>
    <row r="53" ht="18" customHeight="1">
      <c r="B53" s="7" t="n"/>
      <c r="C53" s="7" t="n"/>
      <c r="D53" s="11" t="n"/>
      <c r="E53" s="12" t="n"/>
      <c r="F53" s="13">
        <f>IF(D53="","",D53*N(E53))</f>
        <v/>
      </c>
      <c r="G53" s="7" t="n"/>
      <c r="H53" s="12" t="n"/>
      <c r="I53" s="13">
        <f>IF(H53="","",H53*(1-$C$6))</f>
        <v/>
      </c>
      <c r="J53" s="13">
        <f>IF(D53="","",IF(H53="",E53,MIN(E53,I53)))</f>
        <v/>
      </c>
      <c r="K53" s="14">
        <f>IF(D53="","",D53*J53)</f>
        <v/>
      </c>
      <c r="L53" s="15">
        <f>IF(D53="","",F53-K53)</f>
        <v/>
      </c>
    </row>
    <row r="54" ht="18" customHeight="1">
      <c r="B54" s="7" t="n"/>
      <c r="C54" s="7" t="n"/>
      <c r="D54" s="11" t="n"/>
      <c r="E54" s="12" t="n"/>
      <c r="F54" s="13">
        <f>IF(D54="","",D54*N(E54))</f>
        <v/>
      </c>
      <c r="G54" s="7" t="n"/>
      <c r="H54" s="12" t="n"/>
      <c r="I54" s="13">
        <f>IF(H54="","",H54*(1-$C$6))</f>
        <v/>
      </c>
      <c r="J54" s="13">
        <f>IF(D54="","",IF(H54="",E54,MIN(E54,I54)))</f>
        <v/>
      </c>
      <c r="K54" s="14">
        <f>IF(D54="","",D54*J54)</f>
        <v/>
      </c>
      <c r="L54" s="15">
        <f>IF(D54="","",F54-K54)</f>
        <v/>
      </c>
    </row>
    <row r="55" ht="18" customHeight="1">
      <c r="B55" s="7" t="n"/>
      <c r="C55" s="7" t="n"/>
      <c r="D55" s="11" t="n"/>
      <c r="E55" s="12" t="n"/>
      <c r="F55" s="13">
        <f>IF(D55="","",D55*N(E55))</f>
        <v/>
      </c>
      <c r="G55" s="7" t="n"/>
      <c r="H55" s="12" t="n"/>
      <c r="I55" s="13">
        <f>IF(H55="","",H55*(1-$C$6))</f>
        <v/>
      </c>
      <c r="J55" s="13">
        <f>IF(D55="","",IF(H55="",E55,MIN(E55,I55)))</f>
        <v/>
      </c>
      <c r="K55" s="14">
        <f>IF(D55="","",D55*J55)</f>
        <v/>
      </c>
      <c r="L55" s="15">
        <f>IF(D55="","",F55-K55)</f>
        <v/>
      </c>
    </row>
    <row r="56" ht="18" customHeight="1">
      <c r="B56" s="7" t="n"/>
      <c r="C56" s="7" t="n"/>
      <c r="D56" s="11" t="n"/>
      <c r="E56" s="12" t="n"/>
      <c r="F56" s="13">
        <f>IF(D56="","",D56*N(E56))</f>
        <v/>
      </c>
      <c r="G56" s="7" t="n"/>
      <c r="H56" s="12" t="n"/>
      <c r="I56" s="13">
        <f>IF(H56="","",H56*(1-$C$6))</f>
        <v/>
      </c>
      <c r="J56" s="13">
        <f>IF(D56="","",IF(H56="",E56,MIN(E56,I56)))</f>
        <v/>
      </c>
      <c r="K56" s="14">
        <f>IF(D56="","",D56*J56)</f>
        <v/>
      </c>
      <c r="L56" s="15">
        <f>IF(D56="","",F56-K56)</f>
        <v/>
      </c>
    </row>
    <row r="57" ht="18" customHeight="1">
      <c r="B57" s="7" t="n"/>
      <c r="C57" s="7" t="n"/>
      <c r="D57" s="11" t="n"/>
      <c r="E57" s="12" t="n"/>
      <c r="F57" s="13">
        <f>IF(D57="","",D57*N(E57))</f>
        <v/>
      </c>
      <c r="G57" s="7" t="n"/>
      <c r="H57" s="12" t="n"/>
      <c r="I57" s="13">
        <f>IF(H57="","",H57*(1-$C$6))</f>
        <v/>
      </c>
      <c r="J57" s="13">
        <f>IF(D57="","",IF(H57="",E57,MIN(E57,I57)))</f>
        <v/>
      </c>
      <c r="K57" s="14">
        <f>IF(D57="","",D57*J57)</f>
        <v/>
      </c>
      <c r="L57" s="15">
        <f>IF(D57="","",F57-K57)</f>
        <v/>
      </c>
    </row>
    <row r="58" ht="18" customHeight="1">
      <c r="B58" s="7" t="n"/>
      <c r="C58" s="7" t="n"/>
      <c r="D58" s="11" t="n"/>
      <c r="E58" s="12" t="n"/>
      <c r="F58" s="13">
        <f>IF(D58="","",D58*N(E58))</f>
        <v/>
      </c>
      <c r="G58" s="7" t="n"/>
      <c r="H58" s="12" t="n"/>
      <c r="I58" s="13">
        <f>IF(H58="","",H58*(1-$C$6))</f>
        <v/>
      </c>
      <c r="J58" s="13">
        <f>IF(D58="","",IF(H58="",E58,MIN(E58,I58)))</f>
        <v/>
      </c>
      <c r="K58" s="14">
        <f>IF(D58="","",D58*J58)</f>
        <v/>
      </c>
      <c r="L58" s="15">
        <f>IF(D58="","",F58-K58)</f>
        <v/>
      </c>
    </row>
    <row r="59" ht="18" customHeight="1">
      <c r="B59" s="7" t="n"/>
      <c r="C59" s="7" t="n"/>
      <c r="D59" s="11" t="n"/>
      <c r="E59" s="12" t="n"/>
      <c r="F59" s="13">
        <f>IF(D59="","",D59*N(E59))</f>
        <v/>
      </c>
      <c r="G59" s="7" t="n"/>
      <c r="H59" s="12" t="n"/>
      <c r="I59" s="13">
        <f>IF(H59="","",H59*(1-$C$6))</f>
        <v/>
      </c>
      <c r="J59" s="13">
        <f>IF(D59="","",IF(H59="",E59,MIN(E59,I59)))</f>
        <v/>
      </c>
      <c r="K59" s="14">
        <f>IF(D59="","",D59*J59)</f>
        <v/>
      </c>
      <c r="L59" s="15">
        <f>IF(D59="","",F59-K59)</f>
        <v/>
      </c>
    </row>
    <row r="60" ht="24" customHeight="1">
      <c r="B60" s="16" t="inlineStr">
        <is>
          <t>Total</t>
        </is>
      </c>
      <c r="C60" s="17" t="n"/>
      <c r="D60" s="18">
        <f>SUM(D10:D59)</f>
        <v/>
      </c>
      <c r="E60" s="17" t="n"/>
      <c r="F60" s="19">
        <f>SUM(F10:F59)</f>
        <v/>
      </c>
      <c r="G60" s="17" t="n"/>
      <c r="H60" s="17" t="n"/>
      <c r="I60" s="17" t="n"/>
      <c r="J60" s="17" t="n"/>
      <c r="K60" s="19">
        <f>SUM(K10:K59)</f>
        <v/>
      </c>
      <c r="L60" s="19">
        <f>SUM(L10:L59)</f>
        <v/>
      </c>
    </row>
    <row r="62" ht="26" customHeight="1">
      <c r="B62" s="5" t="inlineStr">
        <is>
          <t>Lines needing a write-down</t>
        </is>
      </c>
      <c r="D62" s="20">
        <f>COUNTIF(L10:L59,"&gt;0")</f>
        <v/>
      </c>
      <c r="F62" s="9" t="inlineStr">
        <is>
          <t>Lines where net realisable value has fallen below what the stock cost you.</t>
        </is>
      </c>
    </row>
    <row r="63" ht="26" customHeight="1">
      <c r="B63" s="5" t="inlineStr">
        <is>
          <t>Write-down as a share of cost</t>
        </is>
      </c>
      <c r="D63" s="21">
        <f>IFERROR(L60/F60,"")</f>
        <v/>
      </c>
      <c r="F63" s="9" t="inlineStr">
        <is>
          <t>A small percentage every year is normal. A large one is worth understanding, because it is usually buying rather than selling that caused it.</t>
        </is>
      </c>
    </row>
  </sheetData>
  <mergeCells count="4">
    <mergeCell ref="E6:L6"/>
    <mergeCell ref="F62:L62"/>
    <mergeCell ref="F63:L63"/>
    <mergeCell ref="B3:L3"/>
  </mergeCells>
  <dataValidations count="1">
    <dataValidation sqref="G10:G59" showDropDown="0" showInputMessage="0" showErrorMessage="1" allowBlank="1" errorTitle="Not on the list" error="Good, Damaged, Slow-moving or Obsolete." type="list">
      <formula1>"Good,Damaged,Slow-moving,Obsolete"</formula1>
    </dataValidation>
  </dataValidation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E27"/>
  <sheetViews>
    <sheetView showGridLines="0" workbookViewId="0">
      <selection activeCell="A1" sqref="A1"/>
    </sheetView>
  </sheetViews>
  <sheetFormatPr baseColWidth="8" defaultRowHeight="15"/>
  <cols>
    <col width="3" customWidth="1" min="1" max="1"/>
    <col width="40" customWidth="1" min="2" max="2"/>
    <col width="16" customWidth="1" min="3" max="3"/>
    <col width="3" customWidth="1" min="4" max="4"/>
    <col width="52" customWidth="1" min="5" max="5"/>
  </cols>
  <sheetData>
    <row r="2">
      <c r="B2" s="3" t="inlineStr">
        <is>
          <t>From the count to your profit and loss</t>
        </is>
      </c>
    </row>
    <row r="3" ht="34" customHeight="1">
      <c r="B3" s="4" t="inlineStr">
        <is>
          <t>Closing stock is not just a number on the balance sheet. It sits inside the cost of sales calculation, so every pound of it changes your profit. Yellow cells are yours to fill in. Grey cells work themselves out, so leave them alone unless you mean to change the method.</t>
        </is>
      </c>
    </row>
    <row r="5">
      <c r="B5" s="16" t="inlineStr">
        <is>
          <t>Cost of sales</t>
        </is>
      </c>
      <c r="C5" s="22" t="n"/>
      <c r="D5" s="22" t="n"/>
      <c r="E5" s="23" t="n"/>
    </row>
    <row r="6" ht="26" customHeight="1">
      <c r="B6" s="5" t="inlineStr">
        <is>
          <t>Opening stock</t>
        </is>
      </c>
      <c r="C6" s="12" t="n">
        <v>7245.5</v>
      </c>
      <c r="E6" s="9" t="inlineStr">
        <is>
          <t>Last year's closing figure. It should match the accounts exactly.</t>
        </is>
      </c>
    </row>
    <row r="7" ht="26" customHeight="1">
      <c r="B7" s="5" t="inlineStr">
        <is>
          <t>Purchases and direct costs</t>
        </is>
      </c>
      <c r="C7" s="12" t="n">
        <v>76500</v>
      </c>
      <c r="E7" s="9" t="inlineStr">
        <is>
          <t>Everything bought for resale in the year, at landed cost, including freight and duty.</t>
        </is>
      </c>
    </row>
    <row r="8" ht="26" customHeight="1">
      <c r="B8" s="5" t="inlineStr">
        <is>
          <t>Closing stock, from the count</t>
        </is>
      </c>
      <c r="C8" s="13">
        <f>'Stock count'!K60</f>
        <v/>
      </c>
      <c r="E8" s="9" t="inlineStr">
        <is>
          <t>At the lower of cost and net realisable value, which is what the count sheet works out.</t>
        </is>
      </c>
    </row>
    <row r="9" ht="26" customHeight="1">
      <c r="B9" s="24" t="inlineStr">
        <is>
          <t>Cost of sales</t>
        </is>
      </c>
      <c r="C9" s="14">
        <f>C6+C7-C8</f>
        <v/>
      </c>
      <c r="E9" s="9" t="inlineStr">
        <is>
          <t>Opening plus purchases minus closing. This is the figure your profit and loss needs.</t>
        </is>
      </c>
    </row>
    <row r="11">
      <c r="B11" s="16" t="inlineStr">
        <is>
          <t>What it does to your profit</t>
        </is>
      </c>
      <c r="C11" s="22" t="n"/>
      <c r="D11" s="22" t="n"/>
      <c r="E11" s="23" t="n"/>
    </row>
    <row r="12" ht="22" customHeight="1">
      <c r="B12" s="5" t="inlineStr">
        <is>
          <t>Revenue</t>
        </is>
      </c>
      <c r="C12" s="12" t="n">
        <v>180000</v>
      </c>
    </row>
    <row r="13" ht="22" customHeight="1">
      <c r="B13" s="24" t="inlineStr">
        <is>
          <t>Gross profit</t>
        </is>
      </c>
      <c r="C13" s="14">
        <f>C12-C9</f>
        <v/>
      </c>
    </row>
    <row r="14" ht="34" customHeight="1">
      <c r="B14" s="5" t="inlineStr">
        <is>
          <t>Gross margin</t>
        </is>
      </c>
      <c r="C14" s="25">
        <f>IFERROR(C13/C12,"")</f>
        <v/>
      </c>
      <c r="E14" s="9" t="inlineStr">
        <is>
          <t>Compare this with last year. A margin that has slipped without a price change usually means buying costs moved and prices did not follow.</t>
        </is>
      </c>
    </row>
    <row r="16">
      <c r="B16" s="16" t="inlineStr">
        <is>
          <t>What the write-down did</t>
        </is>
      </c>
      <c r="C16" s="22" t="n"/>
      <c r="D16" s="22" t="n"/>
      <c r="E16" s="23" t="n"/>
    </row>
    <row r="17" ht="22" customHeight="1">
      <c r="B17" s="5" t="inlineStr">
        <is>
          <t>Stock at cost, before write-down</t>
        </is>
      </c>
      <c r="C17" s="13">
        <f>'Stock count'!F60</f>
        <v/>
      </c>
    </row>
    <row r="18" ht="22" customHeight="1">
      <c r="B18" s="5" t="inlineStr">
        <is>
          <t>Write-down</t>
        </is>
      </c>
      <c r="C18" s="15">
        <f>'Stock count'!L60</f>
        <v/>
      </c>
    </row>
    <row r="19" ht="22" customHeight="1">
      <c r="B19" s="5" t="inlineStr">
        <is>
          <t>Cost of sales without it</t>
        </is>
      </c>
      <c r="C19" s="13">
        <f>C6+C7-C17</f>
        <v/>
      </c>
    </row>
    <row r="20" ht="40" customHeight="1">
      <c r="B20" s="5" t="inlineStr">
        <is>
          <t>Profit you would have overstated</t>
        </is>
      </c>
      <c r="C20" s="14">
        <f>C9-C19</f>
        <v/>
      </c>
      <c r="E20" s="9" t="inlineStr">
        <is>
          <t>Leaving dead stock on the books at full cost would have shown this much more profit than you actually made, and you would have paid tax on it.</t>
        </is>
      </c>
    </row>
    <row r="22">
      <c r="B22" s="16" t="inlineStr">
        <is>
          <t>How hard the stock is working</t>
        </is>
      </c>
      <c r="C22" s="22" t="n"/>
      <c r="D22" s="22" t="n"/>
      <c r="E22" s="23" t="n"/>
    </row>
    <row r="23" ht="22" customHeight="1">
      <c r="B23" s="5" t="inlineStr">
        <is>
          <t>Average stock held</t>
        </is>
      </c>
      <c r="C23" s="13">
        <f>(C6+C8)/2</f>
        <v/>
      </c>
    </row>
    <row r="24" ht="26" customHeight="1">
      <c r="B24" s="5" t="inlineStr">
        <is>
          <t>Stock turn</t>
        </is>
      </c>
      <c r="C24" s="26">
        <f>IFERROR(C9/C23,"")</f>
        <v/>
      </c>
      <c r="E24" s="9" t="inlineStr">
        <is>
          <t>How many times you sold through your average stockholding in the year.</t>
        </is>
      </c>
    </row>
    <row r="25" ht="34" customHeight="1">
      <c r="B25" s="5" t="inlineStr">
        <is>
          <t>Days of stock</t>
        </is>
      </c>
      <c r="C25" s="27">
        <f>IFERROR(365/C24,"")</f>
        <v/>
      </c>
      <c r="E25" s="9" t="inlineStr">
        <is>
          <t>At this rate of sale, how long the stock on your shelves would last. Long is cash tied up; short risks going out of stock.</t>
        </is>
      </c>
    </row>
    <row r="27" ht="58" customHeight="1">
      <c r="B27" s="9" t="inlineStr">
        <is>
          <t>One thing worth checking before you file: cost of sales here should agree with the figure in your bookkeeping, and the closing stock here should be the number that appears on the balance sheet. If the two disagree, it is almost always cut-off, meaning goods counted but not yet invoiced, or invoiced but not yet counted.</t>
        </is>
      </c>
    </row>
  </sheetData>
  <mergeCells count="6">
    <mergeCell ref="B27:E27"/>
    <mergeCell ref="B16:E16"/>
    <mergeCell ref="B11:E11"/>
    <mergeCell ref="B3:E3"/>
    <mergeCell ref="B5:E5"/>
    <mergeCell ref="B22:E2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Inventory Count Workbook</dc:title>
  <dc:subject xmlns:dc="http://purl.org/dc/elements/1.1/">Stocktake at the lower of cost and net realisable value, bridged to cost of sales</dc:subject>
  <dcterms:created xmlns:dcterms="http://purl.org/dc/terms/" xmlns:xsi="http://www.w3.org/2001/XMLSchema-instance" xsi:type="dcterms:W3CDTF">2026-08-07T20:52:32Z</dcterms:created>
  <dcterms:modified xmlns:dcterms="http://purl.org/dc/terms/" xmlns:xsi="http://www.w3.org/2001/XMLSchema-instance" xsi:type="dcterms:W3CDTF">2026-08-07T20:52:32Z</dcterms:modified>
</cp:coreProperties>
</file>