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aterials" sheetId="2" state="visible" r:id="rId2"/>
    <sheet xmlns:r="http://schemas.openxmlformats.org/officeDocument/2006/relationships" name="Batches" sheetId="3" state="visible" r:id="rId3"/>
    <sheet xmlns:r="http://schemas.openxmlformats.org/officeDocument/2006/relationships" name="Year end" sheetId="4" state="visible" r:id="rId4"/>
  </sheets>
  <definedNames/>
  <calcPr calcId="124519" fullCalcOnLoad="1"/>
</workbook>
</file>

<file path=xl/styles.xml><?xml version="1.0" encoding="utf-8"?>
<styleSheet xmlns="http://schemas.openxmlformats.org/spreadsheetml/2006/main">
  <numFmts count="6">
    <numFmt numFmtId="164" formatCode="yyyy-mm-dd"/>
    <numFmt numFmtId="165" formatCode="dd mmm yyyy"/>
    <numFmt numFmtId="166" formatCode="#,##0.0"/>
    <numFmt numFmtId="167" formatCode="£#,##0.00"/>
    <numFmt numFmtId="168" formatCode="£#,##0.000"/>
    <numFmt numFmtId="169"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165" fontId="7" fillId="3" borderId="1" pivotButton="0" quotePrefix="0" xfId="0"/>
    <xf numFmtId="0" fontId="7" fillId="3" borderId="1" pivotButton="0" quotePrefix="0" xfId="0"/>
    <xf numFmtId="166" fontId="7" fillId="3" borderId="1" pivotButton="0" quotePrefix="0" xfId="0"/>
    <xf numFmtId="167" fontId="7" fillId="3" borderId="1" pivotButton="0" quotePrefix="0" xfId="0"/>
    <xf numFmtId="168" fontId="7" fillId="4" borderId="1" pivotButton="0" quotePrefix="0" xfId="0"/>
    <xf numFmtId="0" fontId="7" fillId="0" borderId="0" pivotButton="0" quotePrefix="0" xfId="0"/>
    <xf numFmtId="167" fontId="8" fillId="4" borderId="1" pivotButton="0" quotePrefix="0" xfId="0"/>
    <xf numFmtId="3" fontId="8" fillId="4" borderId="1" pivotButton="0" quotePrefix="0" xfId="0"/>
    <xf numFmtId="0" fontId="3" fillId="0" borderId="0" applyAlignment="1" pivotButton="0" quotePrefix="0" xfId="0">
      <alignment vertical="center" wrapText="1"/>
    </xf>
    <xf numFmtId="0" fontId="9" fillId="0" borderId="0" pivotButton="0" quotePrefix="0" xfId="0"/>
    <xf numFmtId="3" fontId="7" fillId="3" borderId="1" pivotButton="0" quotePrefix="0" xfId="0"/>
    <xf numFmtId="3" fontId="7" fillId="4" borderId="1" pivotButton="0" quotePrefix="0" xfId="0"/>
    <xf numFmtId="167" fontId="7" fillId="4" borderId="1" pivotButton="0" quotePrefix="0" xfId="0"/>
    <xf numFmtId="169" fontId="8" fillId="4" borderId="1" pivotButton="0" quotePrefix="0" xfId="0"/>
    <xf numFmtId="166" fontId="8" fillId="4" borderId="1" pivotButton="0" quotePrefix="0" xfId="0"/>
    <xf numFmtId="0" fontId="6" fillId="2" borderId="0" pivotButton="0" quotePrefix="0" xfId="0"/>
    <xf numFmtId="0" fontId="0" fillId="2" borderId="0" pivotButton="0" quotePrefix="0" xfId="0"/>
    <xf numFmtId="167" fontId="8" fillId="3" borderId="1" pivotButton="0" quotePrefix="0" xfId="0"/>
    <xf numFmtId="166" fontId="8" fillId="3" borderId="1" pivotButton="0" quotePrefix="0" xfId="0"/>
    <xf numFmtId="0" fontId="8" fillId="0" borderId="0" pivotButton="0" quotePrefix="0" xfId="0"/>
    <xf numFmtId="167" fontId="10" fillId="4" borderId="1" pivotButton="0" quotePrefix="0" xfId="0"/>
  </cellXfs>
  <cellStyles count="1">
    <cellStyle name="Normal" xfId="0" builtinId="0" hidden="0"/>
  </cellStyles>
  <dxfs count="1">
    <dxf>
      <fill>
        <patternFill patternType="solid">
          <fgColor rgb="00FAF0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Materials and Batch Log</t>
        </is>
      </c>
    </row>
    <row r="3">
      <c r="A3" s="3" t="inlineStr">
        <is>
          <t>Bulk materials into a per-item cost, and the three kinds of stock a maker holds at the year end.</t>
        </is>
      </c>
    </row>
    <row r="5">
      <c r="B5" s="4" t="inlineStr">
        <is>
          <t>Nobody sells a kilogram of clay</t>
        </is>
      </c>
    </row>
    <row r="6" ht="45" customHeight="1">
      <c r="B6" s="5" t="inlineStr">
        <is>
          <t>You buy materials in bulk and sell them in objects. The gap between those two is where handmade costing goes wrong, because a bag of clay is a single line on a bank statement and a mug is a fortieth of it.</t>
        </is>
      </c>
    </row>
    <row r="8" ht="30" customHeight="1">
      <c r="B8" s="5" t="inlineStr">
        <is>
          <t>The Materials sheet turns each purchase into a cost per unit, and the Batches sheet turns a batch into a cost per finished item, after the ones that came out wrong.</t>
        </is>
      </c>
    </row>
    <row r="10">
      <c r="B10" s="4" t="inlineStr">
        <is>
          <t>Scrap is a real cost and it belongs on the survivors</t>
        </is>
      </c>
    </row>
    <row r="11" ht="45" customHeight="1">
      <c r="B11" s="5" t="inlineStr">
        <is>
          <t>If you make forty mugs and five are unusable, the thirty-five that sell have to carry the clay, the glaze and the firing of all forty. A cost per item worked out on the forty is wrong by an eighth, and it is wrong in the direction that flatters you.</t>
        </is>
      </c>
    </row>
    <row r="13">
      <c r="B13" s="4" t="inlineStr">
        <is>
          <t>Three kinds of stock, and most makers count one</t>
        </is>
      </c>
    </row>
    <row r="14" ht="30" customHeight="1">
      <c r="B14" s="5" t="inlineStr">
        <is>
          <t>At your year end you hold raw materials, work in progress, and finished goods. All three are assets and all three belong in your accounts.</t>
        </is>
      </c>
    </row>
    <row r="16" ht="15" customHeight="1">
      <c r="B16" s="5" t="inlineStr">
        <is>
          <t>1.  Raw materials: the clay, the linen, the wire. Valued at what you paid.</t>
        </is>
      </c>
    </row>
    <row r="18" ht="30" customHeight="1">
      <c r="B18" s="5" t="inlineStr">
        <is>
          <t>2.  Work in progress: thrown but not fired, cut but not sewn, made but not photographed. Valued at the materials plus the work done so far.</t>
        </is>
      </c>
    </row>
    <row r="20" ht="30" customHeight="1">
      <c r="B20" s="5" t="inlineStr">
        <is>
          <t>3.  Finished goods: made, listed and unsold. Valued at the cost of making them, not at what you hope to sell them for.</t>
        </is>
      </c>
    </row>
    <row r="22" ht="45" customHeight="1">
      <c r="B22" s="5" t="inlineStr">
        <is>
          <t>Counting only the finished goods understates your closing stock, and understating closing stock overstates your cost of sales, which understates your profit. It will feel like a smaller tax bill this year and it is simply wrong.</t>
        </is>
      </c>
    </row>
    <row r="24">
      <c r="B24" s="4" t="inlineStr">
        <is>
          <t>Value at cost, not at your selling price</t>
        </is>
      </c>
    </row>
    <row r="25" ht="45" customHeight="1">
      <c r="B25" s="5" t="inlineStr">
        <is>
          <t>Stock goes in at the lower of what it cost you and what you could actually get for it. Never at the price on the listing. The profit belongs in the year you sell it, not the year you make it.</t>
        </is>
      </c>
    </row>
    <row r="27">
      <c r="B27" s="4" t="inlineStr">
        <is>
          <t>General information</t>
        </is>
      </c>
    </row>
    <row r="28" ht="30" customHeight="1">
      <c r="B28"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7"/>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12" customWidth="1" min="1" max="1"/>
    <col width="22" customWidth="1" min="2" max="2"/>
    <col width="24" customWidth="1" min="3" max="3"/>
    <col width="11" customWidth="1" min="4" max="4"/>
    <col width="10" customWidth="1" min="5" max="5"/>
    <col width="13" customWidth="1" min="6" max="6"/>
    <col width="13" customWidth="1" min="7" max="7"/>
    <col width="16" customWidth="1" min="8" max="8"/>
  </cols>
  <sheetData>
    <row r="1">
      <c r="A1" s="1" t="inlineStr">
        <is>
          <t>ZAZEN TAX</t>
        </is>
      </c>
    </row>
    <row r="2">
      <c r="A2" s="2" t="inlineStr">
        <is>
          <t>What you bought, and what it costs per unit</t>
        </is>
      </c>
    </row>
    <row r="3">
      <c r="A3" s="3" t="inlineStr">
        <is>
          <t>One row per purchase. The unit cost is what the batch sheet reads.</t>
        </is>
      </c>
    </row>
    <row r="7" ht="28" customHeight="1">
      <c r="A7" s="6" t="inlineStr">
        <is>
          <t>Bought</t>
        </is>
      </c>
      <c r="B7" s="6" t="inlineStr">
        <is>
          <t>Supplier</t>
        </is>
      </c>
      <c r="C7" s="6" t="inlineStr">
        <is>
          <t>Material</t>
        </is>
      </c>
      <c r="D7" s="6" t="inlineStr">
        <is>
          <t>Quantity</t>
        </is>
      </c>
      <c r="E7" s="6" t="inlineStr">
        <is>
          <t>Unit</t>
        </is>
      </c>
      <c r="F7" s="6" t="inlineStr">
        <is>
          <t>What you paid</t>
        </is>
      </c>
      <c r="G7" s="6" t="inlineStr">
        <is>
          <t>Cost per unit</t>
        </is>
      </c>
      <c r="H7" s="6" t="inlineStr">
        <is>
          <t>Evidence held</t>
        </is>
      </c>
    </row>
    <row r="8">
      <c r="A8" s="7" t="n">
        <v>46034</v>
      </c>
      <c r="B8" s="8" t="inlineStr">
        <is>
          <t>Potclays</t>
        </is>
      </c>
      <c r="C8" s="8" t="inlineStr">
        <is>
          <t>Stoneware clay</t>
        </is>
      </c>
      <c r="D8" s="9" t="n">
        <v>100</v>
      </c>
      <c r="E8" s="8" t="inlineStr">
        <is>
          <t>kg</t>
        </is>
      </c>
      <c r="F8" s="10" t="n">
        <v>148</v>
      </c>
      <c r="G8" s="11">
        <f>IF($D8="","",IFERROR($F8/$D8,""))</f>
        <v/>
      </c>
      <c r="H8" s="8" t="inlineStr">
        <is>
          <t>Invoice</t>
        </is>
      </c>
    </row>
    <row r="9">
      <c r="A9" s="7" t="n">
        <v>46034</v>
      </c>
      <c r="B9" s="8" t="inlineStr">
        <is>
          <t>Potclays</t>
        </is>
      </c>
      <c r="C9" s="8" t="inlineStr">
        <is>
          <t>Clear glaze</t>
        </is>
      </c>
      <c r="D9" s="9" t="n">
        <v>10</v>
      </c>
      <c r="E9" s="8" t="inlineStr">
        <is>
          <t>litre</t>
        </is>
      </c>
      <c r="F9" s="10" t="n">
        <v>62</v>
      </c>
      <c r="G9" s="11">
        <f>IF($D9="","",IFERROR($F9/$D9,""))</f>
        <v/>
      </c>
      <c r="H9" s="8" t="inlineStr">
        <is>
          <t>Invoice</t>
        </is>
      </c>
    </row>
    <row r="10">
      <c r="A10" s="7" t="n">
        <v>46056</v>
      </c>
      <c r="B10" s="8" t="inlineStr">
        <is>
          <t>Merchant and Mills</t>
        </is>
      </c>
      <c r="C10" s="8" t="inlineStr">
        <is>
          <t>Linen, 185gsm</t>
        </is>
      </c>
      <c r="D10" s="9" t="n">
        <v>40</v>
      </c>
      <c r="E10" s="8" t="inlineStr">
        <is>
          <t>metre</t>
        </is>
      </c>
      <c r="F10" s="10" t="n">
        <v>456</v>
      </c>
      <c r="G10" s="11">
        <f>IF($D10="","",IFERROR($F10/$D10,""))</f>
        <v/>
      </c>
      <c r="H10" s="8" t="inlineStr">
        <is>
          <t>Invoice</t>
        </is>
      </c>
    </row>
    <row r="11">
      <c r="A11" s="7" t="n">
        <v>46056</v>
      </c>
      <c r="B11" s="8" t="inlineStr">
        <is>
          <t>Bias Binding Co</t>
        </is>
      </c>
      <c r="C11" s="8" t="inlineStr">
        <is>
          <t>Cotton tape</t>
        </is>
      </c>
      <c r="D11" s="9" t="n">
        <v>100</v>
      </c>
      <c r="E11" s="8" t="inlineStr">
        <is>
          <t>metre</t>
        </is>
      </c>
      <c r="F11" s="10" t="n">
        <v>38</v>
      </c>
      <c r="G11" s="11">
        <f>IF($D11="","",IFERROR($F11/$D11,""))</f>
        <v/>
      </c>
      <c r="H11" s="8" t="inlineStr">
        <is>
          <t>Invoice</t>
        </is>
      </c>
    </row>
    <row r="12">
      <c r="A12" s="7" t="n">
        <v>46072</v>
      </c>
      <c r="B12" s="8" t="inlineStr">
        <is>
          <t>Cookson Gold</t>
        </is>
      </c>
      <c r="C12" s="8" t="inlineStr">
        <is>
          <t>Silver wire, 1.2mm</t>
        </is>
      </c>
      <c r="D12" s="9" t="n">
        <v>500</v>
      </c>
      <c r="E12" s="8" t="inlineStr">
        <is>
          <t>gram</t>
        </is>
      </c>
      <c r="F12" s="10" t="n">
        <v>412</v>
      </c>
      <c r="G12" s="11">
        <f>IF($D12="","",IFERROR($F12/$D12,""))</f>
        <v/>
      </c>
      <c r="H12" s="8" t="inlineStr">
        <is>
          <t>Invoice</t>
        </is>
      </c>
    </row>
    <row r="13">
      <c r="A13" s="7" t="n">
        <v>46089</v>
      </c>
      <c r="B13" s="8" t="inlineStr">
        <is>
          <t>Wool Croft</t>
        </is>
      </c>
      <c r="C13" s="8" t="inlineStr">
        <is>
          <t>Undyed wool yarn</t>
        </is>
      </c>
      <c r="D13" s="9" t="n">
        <v>25</v>
      </c>
      <c r="E13" s="8" t="inlineStr">
        <is>
          <t>kg</t>
        </is>
      </c>
      <c r="F13" s="10" t="n">
        <v>587</v>
      </c>
      <c r="G13" s="11">
        <f>IF($D13="","",IFERROR($F13/$D13,""))</f>
        <v/>
      </c>
      <c r="H13" s="8" t="inlineStr">
        <is>
          <t>Invoice</t>
        </is>
      </c>
    </row>
    <row r="14">
      <c r="A14" s="7" t="n">
        <v>46089</v>
      </c>
      <c r="B14" s="8" t="inlineStr">
        <is>
          <t>Dye Works</t>
        </is>
      </c>
      <c r="C14" s="8" t="inlineStr">
        <is>
          <t>Natural dye set</t>
        </is>
      </c>
      <c r="D14" s="9" t="n">
        <v>1</v>
      </c>
      <c r="E14" s="8" t="inlineStr">
        <is>
          <t>set</t>
        </is>
      </c>
      <c r="F14" s="10" t="n">
        <v>94</v>
      </c>
      <c r="G14" s="11">
        <f>IF($D14="","",IFERROR($F14/$D14,""))</f>
        <v/>
      </c>
      <c r="H14" s="8" t="inlineStr">
        <is>
          <t>Invoice</t>
        </is>
      </c>
    </row>
    <row r="15">
      <c r="A15" s="7" t="n">
        <v>46114</v>
      </c>
      <c r="B15" s="8" t="inlineStr">
        <is>
          <t>Beeswax Direct</t>
        </is>
      </c>
      <c r="C15" s="8" t="inlineStr">
        <is>
          <t>Filtered beeswax</t>
        </is>
      </c>
      <c r="D15" s="9" t="n">
        <v>20</v>
      </c>
      <c r="E15" s="8" t="inlineStr">
        <is>
          <t>kg</t>
        </is>
      </c>
      <c r="F15" s="10" t="n">
        <v>318</v>
      </c>
      <c r="G15" s="11">
        <f>IF($D15="","",IFERROR($F15/$D15,""))</f>
        <v/>
      </c>
      <c r="H15" s="8" t="inlineStr">
        <is>
          <t>Invoice</t>
        </is>
      </c>
    </row>
    <row r="16">
      <c r="A16" s="7" t="n">
        <v>46114</v>
      </c>
      <c r="B16" s="8" t="inlineStr">
        <is>
          <t>Wick Supplies</t>
        </is>
      </c>
      <c r="C16" s="8" t="inlineStr">
        <is>
          <t>Cotton wick</t>
        </is>
      </c>
      <c r="D16" s="9" t="n">
        <v>500</v>
      </c>
      <c r="E16" s="8" t="inlineStr">
        <is>
          <t>metre</t>
        </is>
      </c>
      <c r="F16" s="10" t="n">
        <v>46</v>
      </c>
      <c r="G16" s="11">
        <f>IF($D16="","",IFERROR($F16/$D16,""))</f>
        <v/>
      </c>
      <c r="H16" s="8" t="inlineStr">
        <is>
          <t>Invoice</t>
        </is>
      </c>
    </row>
    <row r="17">
      <c r="A17" s="7" t="n">
        <v>46156</v>
      </c>
      <c r="B17" s="8" t="inlineStr">
        <is>
          <t>Screen Stuff</t>
        </is>
      </c>
      <c r="C17" s="8" t="inlineStr">
        <is>
          <t>Water-based ink</t>
        </is>
      </c>
      <c r="D17" s="9" t="n">
        <v>5</v>
      </c>
      <c r="E17" s="8" t="inlineStr">
        <is>
          <t>litre</t>
        </is>
      </c>
      <c r="F17" s="10" t="n">
        <v>124</v>
      </c>
      <c r="G17" s="11">
        <f>IF($D17="","",IFERROR($F17/$D17,""))</f>
        <v/>
      </c>
      <c r="H17" s="8" t="inlineStr">
        <is>
          <t>Invoice</t>
        </is>
      </c>
    </row>
    <row r="18">
      <c r="A18" s="7" t="n">
        <v>46156</v>
      </c>
      <c r="B18" s="8" t="inlineStr">
        <is>
          <t>Blank Tees</t>
        </is>
      </c>
      <c r="C18" s="8" t="inlineStr">
        <is>
          <t>Organic cotton totes</t>
        </is>
      </c>
      <c r="D18" s="9" t="n">
        <v>120</v>
      </c>
      <c r="E18" s="8" t="inlineStr">
        <is>
          <t>each</t>
        </is>
      </c>
      <c r="F18" s="10" t="n">
        <v>384</v>
      </c>
      <c r="G18" s="11">
        <f>IF($D18="","",IFERROR($F18/$D18,""))</f>
        <v/>
      </c>
      <c r="H18" s="8" t="inlineStr">
        <is>
          <t>Invoice</t>
        </is>
      </c>
    </row>
    <row r="19">
      <c r="A19" s="7" t="n">
        <v>46184</v>
      </c>
      <c r="B19" s="8" t="inlineStr">
        <is>
          <t>Paper Mill</t>
        </is>
      </c>
      <c r="C19" s="8" t="inlineStr">
        <is>
          <t>Cotton rag paper, A3</t>
        </is>
      </c>
      <c r="D19" s="9" t="n">
        <v>300</v>
      </c>
      <c r="E19" s="8" t="inlineStr">
        <is>
          <t>sheet</t>
        </is>
      </c>
      <c r="F19" s="10" t="n">
        <v>231</v>
      </c>
      <c r="G19" s="11">
        <f>IF($D19="","",IFERROR($F19/$D19,""))</f>
        <v/>
      </c>
      <c r="H19" s="8" t="inlineStr">
        <is>
          <t>Invoice</t>
        </is>
      </c>
    </row>
    <row r="20">
      <c r="A20" s="7" t="n">
        <v>46212</v>
      </c>
      <c r="B20" s="8" t="inlineStr">
        <is>
          <t>Timber Yard</t>
        </is>
      </c>
      <c r="C20" s="8" t="inlineStr">
        <is>
          <t>Cherry blanks</t>
        </is>
      </c>
      <c r="D20" s="9" t="n">
        <v>60</v>
      </c>
      <c r="E20" s="8" t="inlineStr">
        <is>
          <t>each</t>
        </is>
      </c>
      <c r="F20" s="10" t="n">
        <v>198</v>
      </c>
      <c r="G20" s="11">
        <f>IF($D20="","",IFERROR($F20/$D20,""))</f>
        <v/>
      </c>
      <c r="H20" s="8" t="inlineStr">
        <is>
          <t>Invoice</t>
        </is>
      </c>
    </row>
    <row r="21">
      <c r="A21" s="7" t="n">
        <v>46239</v>
      </c>
      <c r="B21" s="8" t="inlineStr">
        <is>
          <t>Potclays</t>
        </is>
      </c>
      <c r="C21" s="8" t="inlineStr">
        <is>
          <t>Stoneware clay</t>
        </is>
      </c>
      <c r="D21" s="9" t="n">
        <v>100</v>
      </c>
      <c r="E21" s="8" t="inlineStr">
        <is>
          <t>kg</t>
        </is>
      </c>
      <c r="F21" s="10" t="n">
        <v>152</v>
      </c>
      <c r="G21" s="11">
        <f>IF($D21="","",IFERROR($F21/$D21,""))</f>
        <v/>
      </c>
      <c r="H21" s="8" t="inlineStr">
        <is>
          <t>Invoice</t>
        </is>
      </c>
    </row>
    <row r="23">
      <c r="A23" s="12" t="inlineStr">
        <is>
          <t>Materials bought</t>
        </is>
      </c>
      <c r="B23" s="13">
        <f>SUM($F$8:$F$21)</f>
        <v/>
      </c>
    </row>
    <row r="24">
      <c r="A24" s="12" t="inlineStr">
        <is>
          <t>Purchases logged</t>
        </is>
      </c>
      <c r="B24" s="14">
        <f>COUNT($F$8:$F$21)</f>
        <v/>
      </c>
    </row>
    <row r="25">
      <c r="A25" s="12" t="inlineStr">
        <is>
          <t>With nothing behind them</t>
        </is>
      </c>
      <c r="B25" s="14">
        <f>COUNTIF($H$8:$H$21,"Nothing")</f>
        <v/>
      </c>
      <c r="C25" s="15" t="inlineStr">
        <is>
          <t>An unevidenced cost can be disallowed. The sourcing log covers this in more detail.</t>
        </is>
      </c>
    </row>
    <row r="27">
      <c r="A27" s="16" t="inlineStr">
        <is>
          <t>Cost per unit is to three decimals on purpose. Clay at £1.48 a kilo and a mug using 340 grams is 50p, and rounding that to the penny at this stage loses real money across a batch.</t>
        </is>
      </c>
    </row>
  </sheetData>
  <mergeCells count="1">
    <mergeCell ref="A3:H3"/>
  </mergeCells>
  <dataValidations count="1">
    <dataValidation sqref="H8:H208" showDropDown="0" showInputMessage="0" showErrorMessage="0" allowBlank="1" type="list">
      <formula1>"Invoice,Order confirmation,Bank record only,Nothing"</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12" customWidth="1" min="1" max="1"/>
    <col width="22" customWidth="1" min="2" max="2"/>
    <col width="9" customWidth="1" min="3" max="3"/>
    <col width="10" customWidth="1" min="4" max="4"/>
    <col width="9" customWidth="1" min="5" max="5"/>
    <col width="12" customWidth="1" min="6" max="6"/>
    <col width="9" customWidth="1" min="7" max="7"/>
    <col width="14" customWidth="1" min="8" max="8"/>
    <col width="13" customWidth="1" min="9" max="9"/>
    <col width="11" customWidth="1" min="10" max="10"/>
  </cols>
  <sheetData>
    <row r="1">
      <c r="A1" s="1" t="inlineStr">
        <is>
          <t>ZAZEN TAX</t>
        </is>
      </c>
    </row>
    <row r="2">
      <c r="A2" s="2" t="inlineStr">
        <is>
          <t>What a batch cost, and what one item cost</t>
        </is>
      </c>
    </row>
    <row r="5">
      <c r="A5" s="3" t="inlineStr">
        <is>
          <t>Yellow is yours. Your hourly rate comes from the Year end sheet.</t>
        </is>
      </c>
    </row>
    <row r="7" ht="28" customHeight="1">
      <c r="A7" s="6" t="inlineStr">
        <is>
          <t>Date</t>
        </is>
      </c>
      <c r="B7" s="6" t="inlineStr">
        <is>
          <t>Product</t>
        </is>
      </c>
      <c r="C7" s="6" t="inlineStr">
        <is>
          <t>Made</t>
        </is>
      </c>
      <c r="D7" s="6" t="inlineStr">
        <is>
          <t>Scrapped</t>
        </is>
      </c>
      <c r="E7" s="6" t="inlineStr">
        <is>
          <t>Good</t>
        </is>
      </c>
      <c r="F7" s="6" t="inlineStr">
        <is>
          <t>Materials</t>
        </is>
      </c>
      <c r="G7" s="6" t="inlineStr">
        <is>
          <t>Hours</t>
        </is>
      </c>
      <c r="H7" s="6" t="inlineStr">
        <is>
          <t>Materials an item</t>
        </is>
      </c>
      <c r="I7" s="6" t="inlineStr">
        <is>
          <t>With your time</t>
        </is>
      </c>
      <c r="J7" s="6" t="inlineStr">
        <is>
          <t>Sold so far</t>
        </is>
      </c>
    </row>
    <row r="8">
      <c r="A8" s="7" t="n">
        <v>46067</v>
      </c>
      <c r="B8" s="8" t="inlineStr">
        <is>
          <t>Hand-thrown mug</t>
        </is>
      </c>
      <c r="C8" s="17" t="n">
        <v>40</v>
      </c>
      <c r="D8" s="17" t="n">
        <v>5</v>
      </c>
      <c r="E8" s="18">
        <f>IF($C8="","",$C8-$D8)</f>
        <v/>
      </c>
      <c r="F8" s="10" t="n">
        <v>192</v>
      </c>
      <c r="G8" s="9" t="n">
        <v>24</v>
      </c>
      <c r="H8" s="19">
        <f>IF($C8="","",IFERROR($F8/($C8-$D8),""))</f>
        <v/>
      </c>
      <c r="I8" s="19">
        <f>IF($C8="","",IFERROR(($F8+$G8*'Year end'!$B$6)/($C8-$D8),""))</f>
        <v/>
      </c>
      <c r="J8" s="17" t="n">
        <v>31</v>
      </c>
    </row>
    <row r="9">
      <c r="A9" s="7" t="n">
        <v>46087</v>
      </c>
      <c r="B9" s="8" t="inlineStr">
        <is>
          <t>Ceramic planter</t>
        </is>
      </c>
      <c r="C9" s="17" t="n">
        <v>18</v>
      </c>
      <c r="D9" s="17" t="n">
        <v>3</v>
      </c>
      <c r="E9" s="18">
        <f>IF($C9="","",$C9-$D9)</f>
        <v/>
      </c>
      <c r="F9" s="10" t="n">
        <v>201.6</v>
      </c>
      <c r="G9" s="9" t="n">
        <v>27</v>
      </c>
      <c r="H9" s="19">
        <f>IF($C9="","",IFERROR($F9/($C9-$D9),""))</f>
        <v/>
      </c>
      <c r="I9" s="19">
        <f>IF($C9="","",IFERROR(($F9+$G9*'Year end'!$B$6)/($C9-$D9),""))</f>
        <v/>
      </c>
      <c r="J9" s="17" t="n">
        <v>12</v>
      </c>
    </row>
    <row r="10">
      <c r="A10" s="7" t="n">
        <v>46102</v>
      </c>
      <c r="B10" s="8" t="inlineStr">
        <is>
          <t>Linen apron</t>
        </is>
      </c>
      <c r="C10" s="17" t="n">
        <v>24</v>
      </c>
      <c r="D10" s="17" t="n">
        <v>1</v>
      </c>
      <c r="E10" s="18">
        <f>IF($C10="","",$C10-$D10)</f>
        <v/>
      </c>
      <c r="F10" s="10" t="n">
        <v>355.2</v>
      </c>
      <c r="G10" s="9" t="n">
        <v>30</v>
      </c>
      <c r="H10" s="19">
        <f>IF($C10="","",IFERROR($F10/($C10-$D10),""))</f>
        <v/>
      </c>
      <c r="I10" s="19">
        <f>IF($C10="","",IFERROR(($F10+$G10*'Year end'!$B$6)/($C10-$D10),""))</f>
        <v/>
      </c>
      <c r="J10" s="17" t="n">
        <v>19</v>
      </c>
    </row>
    <row r="11">
      <c r="A11" s="7" t="n">
        <v>46130</v>
      </c>
      <c r="B11" s="8" t="inlineStr">
        <is>
          <t>Silver stacking ring</t>
        </is>
      </c>
      <c r="C11" s="17" t="n">
        <v>30</v>
      </c>
      <c r="D11" s="17" t="n">
        <v>4</v>
      </c>
      <c r="E11" s="18">
        <f>IF($C11="","",$C11-$D11)</f>
        <v/>
      </c>
      <c r="F11" s="10" t="n">
        <v>282</v>
      </c>
      <c r="G11" s="9" t="n">
        <v>55</v>
      </c>
      <c r="H11" s="19">
        <f>IF($C11="","",IFERROR($F11/($C11-$D11),""))</f>
        <v/>
      </c>
      <c r="I11" s="19">
        <f>IF($C11="","",IFERROR(($F11+$G11*'Year end'!$B$6)/($C11-$D11),""))</f>
        <v/>
      </c>
      <c r="J11" s="17" t="n">
        <v>21</v>
      </c>
    </row>
    <row r="12">
      <c r="A12" s="7" t="n">
        <v>46151</v>
      </c>
      <c r="B12" s="8" t="inlineStr">
        <is>
          <t>Beeswax candle set</t>
        </is>
      </c>
      <c r="C12" s="17" t="n">
        <v>45</v>
      </c>
      <c r="D12" s="17" t="n">
        <v>2</v>
      </c>
      <c r="E12" s="18">
        <f>IF($C12="","",$C12-$D12)</f>
        <v/>
      </c>
      <c r="F12" s="10" t="n">
        <v>279</v>
      </c>
      <c r="G12" s="9" t="n">
        <v>21</v>
      </c>
      <c r="H12" s="19">
        <f>IF($C12="","",IFERROR($F12/($C12-$D12),""))</f>
        <v/>
      </c>
      <c r="I12" s="19">
        <f>IF($C12="","",IFERROR(($F12+$G12*'Year end'!$B$6)/($C12-$D12),""))</f>
        <v/>
      </c>
      <c r="J12" s="17" t="n">
        <v>38</v>
      </c>
    </row>
    <row r="13">
      <c r="A13" s="7" t="n">
        <v>46179</v>
      </c>
      <c r="B13" s="8" t="inlineStr">
        <is>
          <t>Screen-printed tote</t>
        </is>
      </c>
      <c r="C13" s="17" t="n">
        <v>60</v>
      </c>
      <c r="D13" s="17" t="n">
        <v>6</v>
      </c>
      <c r="E13" s="18">
        <f>IF($C13="","",$C13-$D13)</f>
        <v/>
      </c>
      <c r="F13" s="10" t="n">
        <v>414</v>
      </c>
      <c r="G13" s="9" t="n">
        <v>22</v>
      </c>
      <c r="H13" s="19">
        <f>IF($C13="","",IFERROR($F13/($C13-$D13),""))</f>
        <v/>
      </c>
      <c r="I13" s="19">
        <f>IF($C13="","",IFERROR(($F13+$G13*'Year end'!$B$6)/($C13-$D13),""))</f>
        <v/>
      </c>
      <c r="J13" s="17" t="n">
        <v>44</v>
      </c>
    </row>
    <row r="14">
      <c r="A14" s="7" t="n">
        <v>46200</v>
      </c>
      <c r="B14" s="8" t="inlineStr">
        <is>
          <t>Botanical print, A3</t>
        </is>
      </c>
      <c r="C14" s="17" t="n">
        <v>80</v>
      </c>
      <c r="D14" s="17" t="n">
        <v>3</v>
      </c>
      <c r="E14" s="18">
        <f>IF($C14="","",$C14-$D14)</f>
        <v/>
      </c>
      <c r="F14" s="10" t="n">
        <v>432</v>
      </c>
      <c r="G14" s="9" t="n">
        <v>16</v>
      </c>
      <c r="H14" s="19">
        <f>IF($C14="","",IFERROR($F14/($C14-$D14),""))</f>
        <v/>
      </c>
      <c r="I14" s="19">
        <f>IF($C14="","",IFERROR(($F14+$G14*'Year end'!$B$6)/($C14-$D14),""))</f>
        <v/>
      </c>
      <c r="J14" s="17" t="n">
        <v>57</v>
      </c>
    </row>
    <row r="15">
      <c r="A15" s="7" t="n">
        <v>46228</v>
      </c>
      <c r="B15" s="8" t="inlineStr">
        <is>
          <t>Turned wooden spoon</t>
        </is>
      </c>
      <c r="C15" s="17" t="n">
        <v>36</v>
      </c>
      <c r="D15" s="17" t="n">
        <v>8</v>
      </c>
      <c r="E15" s="18">
        <f>IF($C15="","",$C15-$D15)</f>
        <v/>
      </c>
      <c r="F15" s="10" t="n">
        <v>136.8</v>
      </c>
      <c r="G15" s="9" t="n">
        <v>27</v>
      </c>
      <c r="H15" s="19">
        <f>IF($C15="","",IFERROR($F15/($C15-$D15),""))</f>
        <v/>
      </c>
      <c r="I15" s="19">
        <f>IF($C15="","",IFERROR(($F15+$G15*'Year end'!$B$6)/($C15-$D15),""))</f>
        <v/>
      </c>
      <c r="J15" s="17" t="n">
        <v>22</v>
      </c>
    </row>
    <row r="16">
      <c r="A16" s="7" t="n">
        <v>46242</v>
      </c>
      <c r="B16" s="8" t="inlineStr">
        <is>
          <t>Hand-thrown mug</t>
        </is>
      </c>
      <c r="C16" s="17" t="n">
        <v>40</v>
      </c>
      <c r="D16" s="17" t="n">
        <v>4</v>
      </c>
      <c r="E16" s="18">
        <f>IF($C16="","",$C16-$D16)</f>
        <v/>
      </c>
      <c r="F16" s="10" t="n">
        <v>196</v>
      </c>
      <c r="G16" s="9" t="n">
        <v>24</v>
      </c>
      <c r="H16" s="19">
        <f>IF($C16="","",IFERROR($F16/($C16-$D16),""))</f>
        <v/>
      </c>
      <c r="I16" s="19">
        <f>IF($C16="","",IFERROR(($F16+$G16*'Year end'!$B$6)/($C16-$D16),""))</f>
        <v/>
      </c>
      <c r="J16" s="17" t="n">
        <v>9</v>
      </c>
    </row>
    <row r="18">
      <c r="A18" s="12" t="inlineStr">
        <is>
          <t>Items made</t>
        </is>
      </c>
      <c r="B18" s="14">
        <f>SUM($C$8:$C$16)</f>
        <v/>
      </c>
    </row>
    <row r="19">
      <c r="A19" s="12" t="inlineStr">
        <is>
          <t>Scrapped</t>
        </is>
      </c>
      <c r="B19" s="14">
        <f>SUM($D$8:$D$16)</f>
        <v/>
      </c>
    </row>
    <row r="20">
      <c r="A20" s="12" t="inlineStr">
        <is>
          <t>Scrap rate</t>
        </is>
      </c>
      <c r="B20" s="20">
        <f>IFERROR(SUM($D$8:$D$16)/SUM($C$8:$C$16),"")</f>
        <v/>
      </c>
      <c r="C20" s="15" t="inlineStr">
        <is>
          <t>Worth knowing. It is the number your product costing should be using as its waste allowance.</t>
        </is>
      </c>
    </row>
    <row r="21">
      <c r="A21" s="12" t="inlineStr">
        <is>
          <t>Hours at the bench</t>
        </is>
      </c>
      <c r="B21" s="21">
        <f>SUM($G$8:$G$16)</f>
        <v/>
      </c>
    </row>
    <row r="22">
      <c r="A22" s="12" t="inlineStr">
        <is>
          <t>Materials into batches</t>
        </is>
      </c>
      <c r="B22" s="13">
        <f>SUM($F$8:$F$16)</f>
        <v/>
      </c>
    </row>
    <row r="24">
      <c r="A24" s="16" t="inlineStr">
        <is>
          <t>The materials an item column divides by the good ones rather than by the ones you made. That is the whole point: the scrapped ones still cost you clay.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6"/>
  <sheetViews>
    <sheetView showGridLines="0" workbookViewId="0">
      <selection activeCell="A1" sqref="A1"/>
    </sheetView>
  </sheetViews>
  <sheetFormatPr baseColWidth="8" defaultRowHeight="15"/>
  <cols>
    <col width="42" customWidth="1" min="1" max="1"/>
    <col width="14" customWidth="1" min="2" max="2"/>
    <col width="58" customWidth="1" min="3" max="3"/>
  </cols>
  <sheetData>
    <row r="1">
      <c r="A1" s="1" t="inlineStr">
        <is>
          <t>ZAZEN TAX</t>
        </is>
      </c>
    </row>
    <row r="2">
      <c r="A2" s="2" t="inlineStr">
        <is>
          <t>The three kinds of stock you hold</t>
        </is>
      </c>
    </row>
    <row r="5" ht="19" customHeight="1">
      <c r="A5" s="22" t="inlineStr">
        <is>
          <t xml:space="preserve">  Your rate</t>
        </is>
      </c>
      <c r="B5" s="23" t="n"/>
      <c r="C5" s="23" t="n"/>
    </row>
    <row r="6">
      <c r="A6" s="12" t="inlineStr">
        <is>
          <t>Your hourly rate</t>
        </is>
      </c>
      <c r="B6" s="24" t="n">
        <v>15</v>
      </c>
      <c r="C6" s="15" t="inlineStr">
        <is>
          <t>Used to value the work in the work in progress. Keep it the same as the costing calculator.</t>
        </is>
      </c>
    </row>
    <row r="8" ht="19" customHeight="1">
      <c r="A8" s="22" t="inlineStr">
        <is>
          <t xml:space="preserve">  Raw materials on hand</t>
        </is>
      </c>
      <c r="B8" s="23" t="n"/>
      <c r="C8" s="23" t="n"/>
    </row>
    <row r="9">
      <c r="A9" s="12" t="inlineStr">
        <is>
          <t>Materials not yet used</t>
        </is>
      </c>
      <c r="B9" s="24" t="n">
        <v>1240</v>
      </c>
      <c r="C9" s="15" t="inlineStr">
        <is>
          <t>Counted and valued at what you paid.</t>
        </is>
      </c>
    </row>
    <row r="11" ht="19" customHeight="1">
      <c r="A11" s="22" t="inlineStr">
        <is>
          <t xml:space="preserve">  Work in progress</t>
        </is>
      </c>
      <c r="B11" s="23" t="n"/>
      <c r="C11" s="23" t="n"/>
    </row>
    <row r="12">
      <c r="A12" s="12" t="inlineStr">
        <is>
          <t>Materials already in it</t>
        </is>
      </c>
      <c r="B12" s="24" t="n">
        <v>385</v>
      </c>
      <c r="C12" s="15" t="inlineStr"/>
    </row>
    <row r="13">
      <c r="A13" s="12" t="inlineStr">
        <is>
          <t>Hours already in it</t>
        </is>
      </c>
      <c r="B13" s="25" t="n">
        <v>22</v>
      </c>
      <c r="C13" s="15" t="inlineStr">
        <is>
          <t>Thrown but not fired, cut but not sewn.</t>
        </is>
      </c>
    </row>
    <row r="14">
      <c r="A14" s="12" t="inlineStr">
        <is>
          <t>Work in progress</t>
        </is>
      </c>
      <c r="B14" s="13">
        <f>$B$12+$B$13*$B$6</f>
        <v/>
      </c>
      <c r="C14" s="15" t="inlineStr">
        <is>
          <t>Materials plus the work done so far.</t>
        </is>
      </c>
    </row>
    <row r="16" ht="19" customHeight="1">
      <c r="A16" s="22" t="inlineStr">
        <is>
          <t xml:space="preserve">  Finished goods</t>
        </is>
      </c>
      <c r="B16" s="23" t="n"/>
      <c r="C16" s="23" t="n"/>
    </row>
    <row r="17">
      <c r="A17" s="12" t="inlineStr">
        <is>
          <t>Made, unsold, at cost</t>
        </is>
      </c>
      <c r="B17" s="24" t="n">
        <v>2180</v>
      </c>
      <c r="C17" s="15" t="inlineStr">
        <is>
          <t>At what it cost to make, never at the listing price.</t>
        </is>
      </c>
    </row>
    <row r="19" ht="19" customHeight="1">
      <c r="A19" s="22" t="inlineStr">
        <is>
          <t xml:space="preserve">  The total</t>
        </is>
      </c>
      <c r="B19" s="23" t="n"/>
      <c r="C19" s="23" t="n"/>
    </row>
    <row r="20">
      <c r="A20" s="26" t="inlineStr">
        <is>
          <t>Closing stock</t>
        </is>
      </c>
      <c r="B20" s="27">
        <f>$B$9+($B$14)+$B$17</f>
        <v/>
      </c>
    </row>
    <row r="21">
      <c r="A21" s="12" t="inlineStr">
        <is>
          <t>If you counted only the finished goods</t>
        </is>
      </c>
      <c r="B21" s="13">
        <f>$B$17</f>
        <v/>
      </c>
    </row>
    <row r="22">
      <c r="A22" s="26" t="inlineStr">
        <is>
          <t>You would understate stock by</t>
        </is>
      </c>
      <c r="B22" s="27">
        <f>($B$20)-$B$17</f>
        <v/>
      </c>
      <c r="C22" s="15" t="inlineStr">
        <is>
          <t>Which overstates your cost of sales by the same amount, and understates your profit.</t>
        </is>
      </c>
    </row>
    <row r="23">
      <c r="A23" s="12" t="inlineStr">
        <is>
          <t xml:space="preserve">  as a share of the real figure</t>
        </is>
      </c>
      <c r="B23" s="20">
        <f>IFERROR((($B$20)-$B$17)/($B$20),"")</f>
        <v/>
      </c>
    </row>
    <row r="25">
      <c r="A25" s="16" t="inlineStr">
        <is>
          <t>Understating closing stock feels like a smaller tax bill and is simply wrong. The profit belongs in the year you sell the stock, not the year you make it.</t>
        </is>
      </c>
    </row>
    <row r="26">
      <c r="A26" s="16" t="inlineStr">
        <is>
          <t>Count it on the same day every year, write down how you valued it, and keep the count sheet. It is the figure an inspector asks to see first.</t>
        </is>
      </c>
    </row>
  </sheetData>
  <conditionalFormatting sqref="B22">
    <cfRule type="cellIs" priority="1"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2026-08-10T09:52:13Z</dcterms:created>
  <dcterms:modified xmlns:dcterms="http://purl.org/dc/terms/" xmlns:xsi="http://www.w3.org/2001/XMLSchema-instance" xsi:type="dcterms:W3CDTF">2026-08-10T09:52:13Z</dcterms:modified>
</cp:coreProperties>
</file>