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econciliation" sheetId="2" state="visible" r:id="rId2"/>
    <sheet xmlns:r="http://schemas.openxmlformats.org/officeDocument/2006/relationships" name="Journal" sheetId="3" state="visible" r:id="rId3"/>
    <sheet xmlns:r="http://schemas.openxmlformats.org/officeDocument/2006/relationships" name="Payout log" sheetId="4" state="visible" r:id="rId4"/>
  </sheets>
  <definedNames/>
  <calcPr calcId="124519" fullCalcOnLoad="1"/>
</workbook>
</file>

<file path=xl/styles.xml><?xml version="1.0" encoding="utf-8"?>
<styleSheet xmlns="http://schemas.openxmlformats.org/spreadsheetml/2006/main">
  <numFmts count="2">
    <numFmt numFmtId="164" formatCode="£#,##0.00;(£#,##0.00);&quot;–&quot;"/>
    <numFmt numFmtId="165" formatCode="d mmm yyyy"/>
  </numFmts>
  <fonts count="11">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color rgb="001F2A37"/>
      <sz val="11"/>
    </font>
    <font>
      <name val="Calibri"/>
      <b val="1"/>
      <color rgb="001F2A37"/>
      <sz val="11"/>
    </font>
    <font>
      <name val="Calibri"/>
      <color rgb="006B7280"/>
      <sz val="10"/>
    </font>
    <font>
      <name val="Calibri"/>
      <color rgb="001F2A37"/>
      <sz val="10"/>
    </font>
    <font>
      <name val="Calibri"/>
      <b val="1"/>
      <color rgb="00FFFFFF"/>
      <sz val="10"/>
    </font>
    <font>
      <name val="Calibri"/>
      <b val="1"/>
      <color rgb="001F2A37"/>
      <sz val="10"/>
    </font>
  </fonts>
  <fills count="8">
    <fill>
      <patternFill/>
    </fill>
    <fill>
      <patternFill patternType="gray125"/>
    </fill>
    <fill>
      <patternFill patternType="solid">
        <fgColor rgb="00FFF6DC"/>
      </patternFill>
    </fill>
    <fill>
      <patternFill patternType="solid">
        <fgColor rgb="00EEF1F5"/>
      </patternFill>
    </fill>
    <fill>
      <patternFill patternType="solid">
        <fgColor rgb="00EDF1F7"/>
      </patternFill>
    </fill>
    <fill>
      <patternFill patternType="solid">
        <fgColor rgb="00FDF0DC"/>
      </patternFill>
    </fill>
    <fill>
      <patternFill patternType="solid">
        <fgColor rgb="001F2A37"/>
      </patternFill>
    </fill>
    <fill>
      <patternFill patternType="solid">
        <fgColor rgb="00E1F0E4"/>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4">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0" borderId="1" applyAlignment="1" pivotButton="0" quotePrefix="0" xfId="0">
      <alignment vertical="center" wrapText="1"/>
    </xf>
    <xf numFmtId="0" fontId="5" fillId="2" borderId="1" applyAlignment="1" pivotButton="0" quotePrefix="0" xfId="0">
      <alignment horizontal="right" vertical="center"/>
    </xf>
    <xf numFmtId="0" fontId="6" fillId="3" borderId="1" applyAlignment="1" pivotButton="0" quotePrefix="0" xfId="0">
      <alignment vertical="center"/>
    </xf>
    <xf numFmtId="0" fontId="0" fillId="0" borderId="4" pivotButton="0" quotePrefix="0" xfId="0"/>
    <xf numFmtId="0" fontId="0" fillId="0" borderId="5" pivotButton="0" quotePrefix="0" xfId="0"/>
    <xf numFmtId="164" fontId="5" fillId="2" borderId="1" applyAlignment="1" pivotButton="0" quotePrefix="0" xfId="0">
      <alignment horizontal="right" vertical="center"/>
    </xf>
    <xf numFmtId="0" fontId="7" fillId="0" borderId="0" applyAlignment="1" pivotButton="0" quotePrefix="0" xfId="0">
      <alignment vertical="top" wrapText="1"/>
    </xf>
    <xf numFmtId="0" fontId="6" fillId="0" borderId="1" applyAlignment="1" pivotButton="0" quotePrefix="0" xfId="0">
      <alignment vertical="center" wrapText="1"/>
    </xf>
    <xf numFmtId="164" fontId="6" fillId="4" borderId="1" applyAlignment="1" pivotButton="0" quotePrefix="0" xfId="0">
      <alignment horizontal="right" vertical="center"/>
    </xf>
    <xf numFmtId="164" fontId="6" fillId="5" borderId="1" applyAlignment="1" pivotButton="0" quotePrefix="0" xfId="0">
      <alignment horizontal="right" vertical="center"/>
    </xf>
    <xf numFmtId="0" fontId="8" fillId="4" borderId="1" applyAlignment="1" pivotButton="0" quotePrefix="0" xfId="0">
      <alignment horizontal="center" vertical="center" wrapText="1"/>
    </xf>
    <xf numFmtId="0" fontId="9" fillId="6" borderId="1" applyAlignment="1" pivotButton="0" quotePrefix="0" xfId="0">
      <alignment horizontal="center" vertical="center"/>
    </xf>
    <xf numFmtId="164" fontId="5" fillId="4" borderId="1" applyAlignment="1" pivotButton="0" quotePrefix="0" xfId="0">
      <alignment horizontal="right" vertical="center"/>
    </xf>
    <xf numFmtId="0" fontId="5" fillId="4" borderId="1" applyAlignment="1" pivotButton="0" quotePrefix="0" xfId="0">
      <alignment vertical="center"/>
    </xf>
    <xf numFmtId="164" fontId="6" fillId="3" borderId="1" applyAlignment="1" pivotButton="0" quotePrefix="0" xfId="0">
      <alignment horizontal="right" vertical="center"/>
    </xf>
    <xf numFmtId="0" fontId="10" fillId="7" borderId="1" applyAlignment="1" pivotButton="0" quotePrefix="0" xfId="0">
      <alignment horizontal="center" vertical="center" wrapText="1"/>
    </xf>
    <xf numFmtId="0" fontId="9" fillId="6" borderId="1" applyAlignment="1" pivotButton="0" quotePrefix="0" xfId="0">
      <alignment horizontal="center" vertical="center" wrapText="1"/>
    </xf>
    <xf numFmtId="165" fontId="5" fillId="2" borderId="1" applyAlignment="1" pivotButton="0" quotePrefix="0" xfId="0">
      <alignment horizontal="right" vertical="center"/>
    </xf>
    <xf numFmtId="1" fontId="6" fillId="4"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7"/>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Payout reconciliation workbook</t>
        </is>
      </c>
    </row>
    <row r="4" ht="52" customHeight="1">
      <c r="B4" s="2" t="inlineStr">
        <is>
          <t>Your store says you sold £54,000. Your bank shows £50,335. Neither number is wrong, and the gap is not a mystery: it is refunds, fees, chargebacks, reserves and timing, all of which happen between the sale and the deposit. This workbook walks that gap one line at a time, so what is left over is the only thing worth investigating.</t>
        </is>
      </c>
    </row>
    <row r="6" ht="22" customHeight="1">
      <c r="B6" s="1" t="inlineStr">
        <is>
          <t>Why a payout never equals sales</t>
        </is>
      </c>
    </row>
    <row r="7" ht="26" customHeight="1">
      <c r="B7" s="2" t="inlineStr">
        <is>
          <t>-  Fees come off first. The platform nets its cut out of the deposit, so the money that arrives has already been reduced by an expense you still have to record.</t>
        </is>
      </c>
    </row>
    <row r="8" ht="15" customHeight="1">
      <c r="B8" s="2" t="inlineStr">
        <is>
          <t>-  Refunds reduce the payout, and they often relate to orders from an earlier period.</t>
        </is>
      </c>
    </row>
    <row r="9" ht="26" customHeight="1">
      <c r="B9" s="2" t="inlineStr">
        <is>
          <t>-  Timing. Orders captured near the period end are paid out in the next batch, and the previous period's tail lands in this one.</t>
        </is>
      </c>
    </row>
    <row r="10" ht="26" customHeight="1">
      <c r="B10" s="2" t="inlineStr">
        <is>
          <t>-  VAT collected is in the payout but is not your money. It sits in the deposit and belongs in a liability account.</t>
        </is>
      </c>
    </row>
    <row r="11" ht="15" customHeight="1">
      <c r="B11" s="2" t="inlineStr">
        <is>
          <t>-  Shipping charged to customers is in the payout and is income, but it is not product revenue.</t>
        </is>
      </c>
    </row>
    <row r="12" ht="15" customHeight="1">
      <c r="B12" s="2" t="inlineStr">
        <is>
          <t>-  Chargebacks take the sale back and add a fee on top.</t>
        </is>
      </c>
    </row>
    <row r="13" ht="15" customHeight="1">
      <c r="B13" s="2" t="inlineStr">
        <is>
          <t>-  Reserves. Some processors hold a rolling percentage back, which arrives later.</t>
        </is>
      </c>
    </row>
    <row r="14" ht="26" customHeight="1">
      <c r="B14" s="2" t="inlineStr">
        <is>
          <t>-  Gift cards. Selling one brings cash with no revenue; redeeming one brings revenue with no cash.</t>
        </is>
      </c>
    </row>
    <row r="15" ht="15" customHeight="1">
      <c r="B15" s="2" t="inlineStr">
        <is>
          <t>-  Tips pass through the payout and are not product revenue either.</t>
        </is>
      </c>
    </row>
    <row r="16" ht="39" customHeight="1">
      <c r="B16" s="2" t="inlineStr">
        <is>
          <t>-  Other payment methods. PayPal, Klarna and offline payments never appear in the platform's own payouts at all, so a sales report covering all channels can never match one processor's deposits.</t>
        </is>
      </c>
    </row>
    <row r="18" ht="22" customHeight="1">
      <c r="B18" s="1" t="inlineStr">
        <is>
          <t>How to use this workbook</t>
        </is>
      </c>
    </row>
    <row r="19" ht="39" customHeight="1">
      <c r="B19" s="2" t="inlineStr">
        <is>
          <t>-  Reconciliation: one period at a time. Enter the figures from your payments dashboard and your bank, and read off the unexplained difference. Zero is the goal; a small figure is normal and worth chasing; a large one usually means a whole payout or a refund batch has been missed.</t>
        </is>
      </c>
    </row>
    <row r="20" ht="26" customHeight="1">
      <c r="B20" s="2" t="inlineStr">
        <is>
          <t>-  Journal: the same period expressed as double entry, with a balance check. This is the sheet to send your accountant, and the balance check is your proof the numbers hang together.</t>
        </is>
      </c>
    </row>
    <row r="21" ht="26" customHeight="1">
      <c r="B21" s="2" t="inlineStr">
        <is>
          <t>-  Payout log: every individual payout in the period, so you can find the one that does not match rather than hunting through a year of them.</t>
        </is>
      </c>
    </row>
    <row r="22" ht="26" customHeight="1">
      <c r="B22" s="2" t="inlineStr">
        <is>
          <t>-  Yellow cells are yours to fill in. Grey cells work themselves out, so leave them alone unless you mean to change the method.</t>
        </is>
      </c>
    </row>
    <row r="24" ht="22" customHeight="1">
      <c r="B24" s="1" t="inlineStr">
        <is>
          <t>When it will not tie</t>
        </is>
      </c>
    </row>
    <row r="25" ht="65" customHeight="1">
      <c r="B25" s="2" t="inlineStr">
        <is>
          <t>Check the obvious first: a payout dated in the period but deposited after it, a refund issued in one period for an order in another, a chargeback you did not know about, and any manual adjustments the processor made. If a difference survives all of that, stop guessing. An unexplained gap that repeats every month is usually a systematic error in how the books are set up, and it compounds quietly until someone looks properly.</t>
        </is>
      </c>
    </row>
    <row r="27" ht="26" customHeight="1">
      <c r="B27" s="2" t="inlineStr">
        <is>
          <t>Payouts that will not reconcile, or books that have drifted from the bank? That is exactly the kind of thing Zazen Tax sorts out: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35"/>
  <sheetViews>
    <sheetView showGridLines="0" workbookViewId="0">
      <selection activeCell="A1" sqref="A1"/>
    </sheetView>
  </sheetViews>
  <sheetFormatPr baseColWidth="8" defaultRowHeight="15"/>
  <cols>
    <col width="3" customWidth="1" min="1" max="1"/>
    <col width="42" customWidth="1" min="2" max="2"/>
    <col width="16" customWidth="1" min="3" max="3"/>
    <col width="3" customWidth="1" min="4" max="4"/>
    <col width="52" customWidth="1" min="5" max="5"/>
  </cols>
  <sheetData>
    <row r="2">
      <c r="B2" s="3" t="inlineStr">
        <is>
          <t>Payout reconciliation</t>
        </is>
      </c>
    </row>
    <row r="3" ht="28" customHeight="1">
      <c r="B3" s="4" t="inlineStr">
        <is>
          <t>One period, from what your store sold to what your bank received. Yellow cells are yours to fill in. Grey cells work themselves out, so leave them alone unless you mean to change the method.</t>
        </is>
      </c>
    </row>
    <row r="5" ht="22" customHeight="1">
      <c r="B5" s="5" t="inlineStr">
        <is>
          <t>Period</t>
        </is>
      </c>
      <c r="C5" s="6" t="inlineStr">
        <is>
          <t>March 2027</t>
        </is>
      </c>
    </row>
    <row r="7">
      <c r="B7" s="7" t="inlineStr">
        <is>
          <t>What the customers paid</t>
        </is>
      </c>
      <c r="C7" s="8" t="n"/>
      <c r="D7" s="8" t="n"/>
      <c r="E7" s="9" t="n"/>
    </row>
    <row r="8" ht="26" customHeight="1">
      <c r="B8" s="5" t="inlineStr">
        <is>
          <t>Product sales</t>
        </is>
      </c>
      <c r="C8" s="10" t="n">
        <v>42000</v>
      </c>
      <c r="E8" s="11" t="inlineStr">
        <is>
          <t>Before tax and before shipping, from the sales report.</t>
        </is>
      </c>
    </row>
    <row r="9" ht="24" customHeight="1">
      <c r="B9" s="5" t="inlineStr">
        <is>
          <t>Shipping charged to customers</t>
        </is>
      </c>
      <c r="C9" s="10" t="n">
        <v>3200</v>
      </c>
      <c r="E9" s="11" t="inlineStr">
        <is>
          <t>Income, but not product revenue.</t>
        </is>
      </c>
    </row>
    <row r="10" ht="26" customHeight="1">
      <c r="B10" s="5" t="inlineStr">
        <is>
          <t>VAT collected</t>
        </is>
      </c>
      <c r="C10" s="10" t="n">
        <v>9040</v>
      </c>
      <c r="E10" s="11" t="inlineStr">
        <is>
          <t>In the deposit, but not your money: it belongs in a liability account until the return is paid.</t>
        </is>
      </c>
    </row>
    <row r="11" ht="24" customHeight="1">
      <c r="B11" s="5" t="inlineStr">
        <is>
          <t>Tips</t>
        </is>
      </c>
      <c r="C11" s="10" t="n">
        <v>150</v>
      </c>
      <c r="E11" s="11" t="inlineStr">
        <is>
          <t>Passes through the payout.</t>
        </is>
      </c>
    </row>
    <row r="12" ht="24" customHeight="1">
      <c r="B12" s="12" t="inlineStr">
        <is>
          <t>Gross charges captured</t>
        </is>
      </c>
      <c r="C12" s="13">
        <f>SUM(C8:C11)</f>
        <v/>
      </c>
      <c r="E12" s="11" t="inlineStr">
        <is>
          <t>Everything the processor took from customers in the period.</t>
        </is>
      </c>
    </row>
    <row r="14">
      <c r="B14" s="7" t="inlineStr">
        <is>
          <t>What came off before the money arrived</t>
        </is>
      </c>
      <c r="C14" s="8" t="n"/>
      <c r="D14" s="8" t="n"/>
      <c r="E14" s="9" t="n"/>
    </row>
    <row r="15" ht="26" customHeight="1">
      <c r="B15" s="5" t="inlineStr">
        <is>
          <t>Refunds issued</t>
        </is>
      </c>
      <c r="C15" s="10" t="n">
        <v>1830</v>
      </c>
      <c r="E15" s="11" t="inlineStr">
        <is>
          <t>Often for orders placed in an earlier period, which is itself a reason the two numbers never match.</t>
        </is>
      </c>
    </row>
    <row r="16" ht="26" customHeight="1">
      <c r="B16" s="5" t="inlineStr">
        <is>
          <t>Payment processing fees</t>
        </is>
      </c>
      <c r="C16" s="10" t="n">
        <v>1120</v>
      </c>
      <c r="E16" s="11" t="inlineStr">
        <is>
          <t>Netted off the deposit, but still an expense you must record.</t>
        </is>
      </c>
    </row>
    <row r="17" ht="24" customHeight="1">
      <c r="B17" s="5" t="inlineStr">
        <is>
          <t>Chargebacks and chargeback fees</t>
        </is>
      </c>
      <c r="C17" s="10" t="n">
        <v>255</v>
      </c>
      <c r="E17" s="11" t="inlineStr">
        <is>
          <t>The sale reversed, plus the processor's fee on top.</t>
        </is>
      </c>
    </row>
    <row r="18" ht="39" customHeight="1">
      <c r="B18" s="5" t="inlineStr">
        <is>
          <t>Reserve held this period</t>
        </is>
      </c>
      <c r="C18" s="10" t="n">
        <v>500</v>
      </c>
      <c r="E18" s="11" t="inlineStr">
        <is>
          <t>Money the processor is holding back. It is still yours, so it belongs on the balance sheet, not in the drain.</t>
        </is>
      </c>
    </row>
    <row r="19" ht="39" customHeight="1">
      <c r="B19" s="5" t="inlineStr">
        <is>
          <t>Reserve released this period</t>
        </is>
      </c>
      <c r="C19" s="10" t="n">
        <v>-2050</v>
      </c>
      <c r="E19" s="11" t="inlineStr">
        <is>
          <t>Enter as a negative: this is money coming back to you. Also use this line for prior-period charges paid out now.</t>
        </is>
      </c>
    </row>
    <row r="20" ht="26" customHeight="1">
      <c r="B20" s="5" t="inlineStr">
        <is>
          <t>Captured but not yet paid out</t>
        </is>
      </c>
      <c r="C20" s="10" t="n">
        <v>2400</v>
      </c>
      <c r="E20" s="11" t="inlineStr">
        <is>
          <t>Orders taken near the period end that will land in the next payout.</t>
        </is>
      </c>
    </row>
    <row r="21" ht="24" customHeight="1">
      <c r="B21" s="12" t="inlineStr">
        <is>
          <t>Total deductions</t>
        </is>
      </c>
      <c r="C21" s="13">
        <f>SUM(C15:C20)</f>
        <v/>
      </c>
    </row>
    <row r="23">
      <c r="B23" s="7" t="inlineStr">
        <is>
          <t>Does it tie?</t>
        </is>
      </c>
      <c r="C23" s="8" t="n"/>
      <c r="D23" s="8" t="n"/>
      <c r="E23" s="9" t="n"/>
    </row>
    <row r="24" ht="24" customHeight="1">
      <c r="B24" s="12" t="inlineStr">
        <is>
          <t>Expected bank deposits</t>
        </is>
      </c>
      <c r="C24" s="13">
        <f>C12-C21</f>
        <v/>
      </c>
      <c r="E24" s="11" t="inlineStr">
        <is>
          <t>What should have landed in the account.</t>
        </is>
      </c>
    </row>
    <row r="25" ht="30" customHeight="1">
      <c r="B25" s="5" t="inlineStr">
        <is>
          <t>Actual bank deposits</t>
        </is>
      </c>
      <c r="C25" s="10" t="n">
        <v>50335</v>
      </c>
      <c r="E25" s="11" t="inlineStr">
        <is>
          <t>Add up the payouts that actually cleared, from the bank statement, not from the dashboard.</t>
        </is>
      </c>
    </row>
    <row r="26" ht="30" customHeight="1">
      <c r="B26" s="12" t="inlineStr">
        <is>
          <t>Unexplained difference</t>
        </is>
      </c>
      <c r="C26" s="14">
        <f>C25-C24</f>
        <v/>
      </c>
      <c r="E26" s="11" t="inlineStr">
        <is>
          <t>Zero is the goal. Positive means more money arrived than expected; negative means less.</t>
        </is>
      </c>
    </row>
    <row r="27" ht="30" customHeight="1">
      <c r="B27" s="5" t="inlineStr">
        <is>
          <t>Verdict</t>
        </is>
      </c>
      <c r="C27" s="15">
        <f>IF(ROUND(C26,2)=0,"Reconciled",IF(ABS(C26)&lt;C12*0.005,"Close: small difference to chase","Investigate: too large to ignore"))</f>
        <v/>
      </c>
      <c r="E27" s="11" t="inlineStr">
        <is>
          <t>Half a per cent of gross charges is the rough line between a rounding chase and a real problem.</t>
        </is>
      </c>
    </row>
    <row r="29">
      <c r="B29" s="7" t="inlineStr">
        <is>
          <t>If it does not tie, check these in order</t>
        </is>
      </c>
      <c r="C29" s="8" t="n"/>
      <c r="D29" s="8" t="n"/>
      <c r="E29" s="9" t="n"/>
    </row>
    <row r="30" ht="15" customHeight="1">
      <c r="B30" s="11" t="inlineStr">
        <is>
          <t>-  A payout dated in the period but cleared the bank after it, or the reverse.</t>
        </is>
      </c>
    </row>
    <row r="31" ht="15" customHeight="1">
      <c r="B31" s="11" t="inlineStr">
        <is>
          <t>-  A refund issued this period against an order from an earlier one.</t>
        </is>
      </c>
    </row>
    <row r="32" ht="15" customHeight="1">
      <c r="B32" s="11" t="inlineStr">
        <is>
          <t>-  A chargeback you had not seen, and its fee, which is charged separately.</t>
        </is>
      </c>
    </row>
    <row r="33" ht="15" customHeight="1">
      <c r="B33" s="11" t="inlineStr">
        <is>
          <t>-  Other payment methods: PayPal, Klarna and offline orders never appear in the platform's payouts.</t>
        </is>
      </c>
    </row>
    <row r="34" ht="15" customHeight="1">
      <c r="B34" s="11" t="inlineStr">
        <is>
          <t>-  Gift cards sold, which bring cash without revenue, and gift cards redeemed, which do the opposite.</t>
        </is>
      </c>
    </row>
    <row r="35" ht="15" customHeight="1">
      <c r="B35" s="11" t="inlineStr">
        <is>
          <t>-  A manual adjustment or a correction the processor made without an obvious label.</t>
        </is>
      </c>
    </row>
  </sheetData>
  <mergeCells count="12">
    <mergeCell ref="B31:E31"/>
    <mergeCell ref="B23:E23"/>
    <mergeCell ref="B35:E35"/>
    <mergeCell ref="B30:E30"/>
    <mergeCell ref="B29:E29"/>
    <mergeCell ref="B7:E7"/>
    <mergeCell ref="B33:E33"/>
    <mergeCell ref="B3:E3"/>
    <mergeCell ref="B34:E34"/>
    <mergeCell ref="C27"/>
    <mergeCell ref="B14:E14"/>
    <mergeCell ref="B32:E32"/>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F19"/>
  <sheetViews>
    <sheetView showGridLines="0" workbookViewId="0">
      <selection activeCell="A1" sqref="A1"/>
    </sheetView>
  </sheetViews>
  <sheetFormatPr baseColWidth="8" defaultRowHeight="15"/>
  <cols>
    <col width="3" customWidth="1" min="1" max="1"/>
    <col width="38" customWidth="1" min="2" max="2"/>
    <col width="15" customWidth="1" min="3" max="3"/>
    <col width="15" customWidth="1" min="4" max="4"/>
    <col width="3" customWidth="1" min="5" max="5"/>
    <col width="46" customWidth="1" min="6" max="6"/>
  </cols>
  <sheetData>
    <row r="2">
      <c r="B2" s="3" t="inlineStr">
        <is>
          <t>The period as double entry</t>
        </is>
      </c>
    </row>
    <row r="3" ht="40" customHeight="1">
      <c r="B3" s="4" t="inlineStr">
        <is>
          <t>The same numbers as the Reconciliation sheet, arranged the way an accountant needs them. Everything here is pulled from that sheet, so there is nothing to type. If the totals do not match, something was mistyped there.</t>
        </is>
      </c>
    </row>
    <row r="5" ht="22" customHeight="1">
      <c r="B5" s="16" t="inlineStr">
        <is>
          <t>Account</t>
        </is>
      </c>
      <c r="C5" s="16" t="inlineStr">
        <is>
          <t>Debit</t>
        </is>
      </c>
      <c r="D5" s="16" t="inlineStr">
        <is>
          <t>Credit</t>
        </is>
      </c>
    </row>
    <row r="6" ht="22" customHeight="1">
      <c r="B6" s="5" t="inlineStr">
        <is>
          <t>Bank</t>
        </is>
      </c>
      <c r="C6" s="17">
        <f>'Reconciliation'!C25</f>
        <v/>
      </c>
      <c r="D6" s="18" t="n"/>
      <c r="F6" s="11" t="inlineStr">
        <is>
          <t>What actually cleared.</t>
        </is>
      </c>
    </row>
    <row r="7" ht="26" customHeight="1">
      <c r="B7" s="5" t="inlineStr">
        <is>
          <t>Payment processing fees</t>
        </is>
      </c>
      <c r="C7" s="17">
        <f>'Reconciliation'!C16</f>
        <v/>
      </c>
      <c r="D7" s="18" t="n"/>
      <c r="F7" s="11" t="inlineStr">
        <is>
          <t>An expense, even though you never saw the money.</t>
        </is>
      </c>
    </row>
    <row r="8" ht="26" customHeight="1">
      <c r="B8" s="5" t="inlineStr">
        <is>
          <t>Refunds and returns</t>
        </is>
      </c>
      <c r="C8" s="17">
        <f>'Reconciliation'!C15</f>
        <v/>
      </c>
      <c r="D8" s="18" t="n"/>
      <c r="F8" s="11" t="inlineStr">
        <is>
          <t>Contra revenue: it reduces sales rather than being a cost.</t>
        </is>
      </c>
    </row>
    <row r="9" ht="22" customHeight="1">
      <c r="B9" s="5" t="inlineStr">
        <is>
          <t>Chargebacks and fees</t>
        </is>
      </c>
      <c r="C9" s="17">
        <f>'Reconciliation'!C17</f>
        <v/>
      </c>
      <c r="D9" s="18" t="n"/>
    </row>
    <row r="10" ht="26" customHeight="1">
      <c r="B10" s="5" t="inlineStr">
        <is>
          <t>Reserve held, an asset</t>
        </is>
      </c>
      <c r="C10" s="17">
        <f>'Reconciliation'!C18+'Reconciliation'!C19</f>
        <v/>
      </c>
      <c r="D10" s="18" t="n"/>
      <c r="F10" s="11" t="inlineStr">
        <is>
          <t>Held plus released. Still your money, just not yet in the bank.</t>
        </is>
      </c>
    </row>
    <row r="11" ht="22" customHeight="1">
      <c r="B11" s="5" t="inlineStr">
        <is>
          <t>Payments in transit, an asset</t>
        </is>
      </c>
      <c r="C11" s="17">
        <f>'Reconciliation'!C20</f>
        <v/>
      </c>
      <c r="D11" s="18" t="n"/>
      <c r="F11" s="11" t="inlineStr">
        <is>
          <t>Captured but not yet paid out.</t>
        </is>
      </c>
    </row>
    <row r="12" ht="52" customHeight="1">
      <c r="B12" s="5" t="inlineStr">
        <is>
          <t>Suspense, the unexplained difference</t>
        </is>
      </c>
      <c r="C12" s="17">
        <f>'Reconciliation'!C24-'Reconciliation'!C25</f>
        <v/>
      </c>
      <c r="D12" s="18" t="n"/>
      <c r="F12" s="11" t="inlineStr">
        <is>
          <t>Zero when the period ties. Anything else has to live somewhere until you find it, and a suspense account is where, not quietly inside sales.</t>
        </is>
      </c>
    </row>
    <row r="13" ht="22" customHeight="1">
      <c r="B13" s="5" t="inlineStr">
        <is>
          <t>Sales, products</t>
        </is>
      </c>
      <c r="C13" s="18" t="n"/>
      <c r="D13" s="17">
        <f>'Reconciliation'!C8</f>
        <v/>
      </c>
    </row>
    <row r="14" ht="26" customHeight="1">
      <c r="B14" s="5" t="inlineStr">
        <is>
          <t>Shipping income</t>
        </is>
      </c>
      <c r="C14" s="18" t="n"/>
      <c r="D14" s="17">
        <f>'Reconciliation'!C9</f>
        <v/>
      </c>
      <c r="F14" s="11" t="inlineStr">
        <is>
          <t>Income, but keep it out of product revenue or your margins will lie to you.</t>
        </is>
      </c>
    </row>
    <row r="15" ht="22" customHeight="1">
      <c r="B15" s="5" t="inlineStr">
        <is>
          <t>VAT control</t>
        </is>
      </c>
      <c r="C15" s="18" t="n"/>
      <c r="D15" s="17">
        <f>'Reconciliation'!C10</f>
        <v/>
      </c>
      <c r="F15" s="11" t="inlineStr">
        <is>
          <t>A liability until the VAT return is paid.</t>
        </is>
      </c>
    </row>
    <row r="16" ht="22" customHeight="1">
      <c r="B16" s="5" t="inlineStr">
        <is>
          <t>Tips payable</t>
        </is>
      </c>
      <c r="C16" s="18" t="n"/>
      <c r="D16" s="17">
        <f>'Reconciliation'!C11</f>
        <v/>
      </c>
    </row>
    <row r="17" ht="24" customHeight="1">
      <c r="B17" s="7" t="inlineStr">
        <is>
          <t>Totals</t>
        </is>
      </c>
      <c r="C17" s="19">
        <f>SUM(C6:C16)</f>
        <v/>
      </c>
      <c r="D17" s="19">
        <f>SUM(D6:D16)</f>
        <v/>
      </c>
    </row>
    <row r="18" ht="34" customHeight="1">
      <c r="B18" s="12" t="inlineStr">
        <is>
          <t>Balance check</t>
        </is>
      </c>
      <c r="C18" s="20">
        <f>IF(ROUND(C17-D17,2)=0,"Balanced","Out by " &amp; TEXT(C17-D17,"£#,##0.00"))</f>
        <v/>
      </c>
      <c r="D18" s="9" t="n"/>
      <c r="F18" s="11" t="inlineStr">
        <is>
          <t>Debits must equal credits, and both must equal the gross charges captured. That is the proof the period hangs together.</t>
        </is>
      </c>
    </row>
    <row r="19" ht="24" customHeight="1">
      <c r="B19" s="5" t="inlineStr">
        <is>
          <t>Both totals should equal</t>
        </is>
      </c>
      <c r="C19" s="13">
        <f>'Reconciliation'!C12</f>
        <v/>
      </c>
      <c r="F19" s="11" t="inlineStr">
        <is>
          <t>Gross charges captured, from the Reconciliation sheet.</t>
        </is>
      </c>
    </row>
  </sheetData>
  <mergeCells count="2">
    <mergeCell ref="B3:F3"/>
    <mergeCell ref="C18:D18"/>
  </mergeCells>
  <pageMargins left="0.75" right="0.75" top="1" bottom="1" header="0.5" footer="0.5"/>
</worksheet>
</file>

<file path=xl/worksheets/sheet4.xml><?xml version="1.0" encoding="utf-8"?>
<worksheet xmlns="http://schemas.openxmlformats.org/spreadsheetml/2006/main">
  <sheetPr>
    <tabColor rgb="001F2A37"/>
    <outlinePr summaryBelow="1" summaryRight="1"/>
    <pageSetUpPr/>
  </sheetPr>
  <dimension ref="B2:I35"/>
  <sheetViews>
    <sheetView showGridLines="0" workbookViewId="0">
      <selection activeCell="A1" sqref="A1"/>
    </sheetView>
  </sheetViews>
  <sheetFormatPr baseColWidth="8" defaultRowHeight="15"/>
  <cols>
    <col width="3" customWidth="1" min="1" max="1"/>
    <col width="14" customWidth="1" min="2" max="2"/>
    <col width="14" customWidth="1" min="3" max="3"/>
    <col width="13" customWidth="1" min="4" max="4"/>
    <col width="12" customWidth="1" min="5" max="5"/>
    <col width="13" customWidth="1" min="6" max="6"/>
    <col width="14" customWidth="1" min="7" max="7"/>
    <col width="14" customWidth="1" min="8" max="8"/>
    <col width="13" customWidth="1" min="9" max="9"/>
  </cols>
  <sheetData>
    <row r="2">
      <c r="B2" s="3" t="inlineStr">
        <is>
          <t>Payout log</t>
        </is>
      </c>
    </row>
    <row r="3" ht="40" customHeight="1">
      <c r="B3" s="4" t="inlineStr">
        <is>
          <t>Every individual payout, so that when a period does not tie you can find the one payout that caused it rather than re-checking the whole month. The expected column is what the processor's own breakdown should add up to.</t>
        </is>
      </c>
    </row>
    <row r="5" ht="30" customHeight="1">
      <c r="B5" s="21" t="inlineStr">
        <is>
          <t>Payout date</t>
        </is>
      </c>
      <c r="C5" s="21" t="inlineStr">
        <is>
          <t>Gross charges</t>
        </is>
      </c>
      <c r="D5" s="21" t="inlineStr">
        <is>
          <t>Refunds</t>
        </is>
      </c>
      <c r="E5" s="21" t="inlineStr">
        <is>
          <t>Fees</t>
        </is>
      </c>
      <c r="F5" s="21" t="inlineStr">
        <is>
          <t>Adjustments</t>
        </is>
      </c>
      <c r="G5" s="21" t="inlineStr">
        <is>
          <t>Expected net</t>
        </is>
      </c>
      <c r="H5" s="21" t="inlineStr">
        <is>
          <t>Actual received</t>
        </is>
      </c>
      <c r="I5" s="21" t="inlineStr">
        <is>
          <t>Difference</t>
        </is>
      </c>
    </row>
    <row r="6" ht="18" customHeight="1">
      <c r="B6" s="22">
        <f>DATE(2027,3,4)</f>
        <v/>
      </c>
      <c r="C6" s="10" t="n">
        <v>13100</v>
      </c>
      <c r="D6" s="10" t="n">
        <v>420</v>
      </c>
      <c r="E6" s="10" t="n">
        <v>280</v>
      </c>
      <c r="F6" s="10" t="n">
        <v>0</v>
      </c>
      <c r="G6" s="17">
        <f>IF(C6="","",C6-N(D6)-N(E6)-N(F6))</f>
        <v/>
      </c>
      <c r="H6" s="10" t="n">
        <v>12400</v>
      </c>
      <c r="I6" s="17">
        <f>IF(G6="","",IF(H6="","",H6-G6))</f>
        <v/>
      </c>
    </row>
    <row r="7" ht="18" customHeight="1">
      <c r="B7" s="22">
        <f>DATE(2027,3,11)</f>
        <v/>
      </c>
      <c r="C7" s="10" t="n">
        <v>12850</v>
      </c>
      <c r="D7" s="10" t="n">
        <v>510</v>
      </c>
      <c r="E7" s="10" t="n">
        <v>275</v>
      </c>
      <c r="F7" s="10" t="n">
        <v>-125</v>
      </c>
      <c r="G7" s="17">
        <f>IF(C7="","",C7-N(D7)-N(E7)-N(F7))</f>
        <v/>
      </c>
      <c r="H7" s="10" t="n">
        <v>12190</v>
      </c>
      <c r="I7" s="17">
        <f>IF(G7="","",IF(H7="","",H7-G7))</f>
        <v/>
      </c>
    </row>
    <row r="8" ht="18" customHeight="1">
      <c r="B8" s="22">
        <f>DATE(2027,3,18)</f>
        <v/>
      </c>
      <c r="C8" s="10" t="n">
        <v>14200</v>
      </c>
      <c r="D8" s="10" t="n">
        <v>380</v>
      </c>
      <c r="E8" s="10" t="n">
        <v>300</v>
      </c>
      <c r="F8" s="10" t="n">
        <v>0</v>
      </c>
      <c r="G8" s="17">
        <f>IF(C8="","",C8-N(D8)-N(E8)-N(F8))</f>
        <v/>
      </c>
      <c r="H8" s="10" t="n">
        <v>13520</v>
      </c>
      <c r="I8" s="17">
        <f>IF(G8="","",IF(H8="","",H8-G8))</f>
        <v/>
      </c>
    </row>
    <row r="9" ht="18" customHeight="1">
      <c r="B9" s="22">
        <f>DATE(2027,3,25)</f>
        <v/>
      </c>
      <c r="C9" s="10" t="n">
        <v>12240</v>
      </c>
      <c r="D9" s="10" t="n">
        <v>520</v>
      </c>
      <c r="E9" s="10" t="n">
        <v>265</v>
      </c>
      <c r="F9" s="10" t="n">
        <v>500</v>
      </c>
      <c r="G9" s="17">
        <f>IF(C9="","",C9-N(D9)-N(E9)-N(F9))</f>
        <v/>
      </c>
      <c r="H9" s="10" t="n">
        <v>10955</v>
      </c>
      <c r="I9" s="17">
        <f>IF(G9="","",IF(H9="","",H9-G9))</f>
        <v/>
      </c>
    </row>
    <row r="10" ht="18" customHeight="1">
      <c r="B10" s="22" t="n"/>
      <c r="C10" s="10" t="n"/>
      <c r="D10" s="10" t="n"/>
      <c r="E10" s="10" t="n"/>
      <c r="F10" s="10" t="n"/>
      <c r="G10" s="17">
        <f>IF(C10="","",C10-N(D10)-N(E10)-N(F10))</f>
        <v/>
      </c>
      <c r="H10" s="10" t="n"/>
      <c r="I10" s="17">
        <f>IF(G10="","",IF(H10="","",H10-G10))</f>
        <v/>
      </c>
    </row>
    <row r="11" ht="18" customHeight="1">
      <c r="B11" s="22" t="n"/>
      <c r="C11" s="10" t="n"/>
      <c r="D11" s="10" t="n"/>
      <c r="E11" s="10" t="n"/>
      <c r="F11" s="10" t="n"/>
      <c r="G11" s="17">
        <f>IF(C11="","",C11-N(D11)-N(E11)-N(F11))</f>
        <v/>
      </c>
      <c r="H11" s="10" t="n"/>
      <c r="I11" s="17">
        <f>IF(G11="","",IF(H11="","",H11-G11))</f>
        <v/>
      </c>
    </row>
    <row r="12" ht="18" customHeight="1">
      <c r="B12" s="22" t="n"/>
      <c r="C12" s="10" t="n"/>
      <c r="D12" s="10" t="n"/>
      <c r="E12" s="10" t="n"/>
      <c r="F12" s="10" t="n"/>
      <c r="G12" s="17">
        <f>IF(C12="","",C12-N(D12)-N(E12)-N(F12))</f>
        <v/>
      </c>
      <c r="H12" s="10" t="n"/>
      <c r="I12" s="17">
        <f>IF(G12="","",IF(H12="","",H12-G12))</f>
        <v/>
      </c>
    </row>
    <row r="13" ht="18" customHeight="1">
      <c r="B13" s="22" t="n"/>
      <c r="C13" s="10" t="n"/>
      <c r="D13" s="10" t="n"/>
      <c r="E13" s="10" t="n"/>
      <c r="F13" s="10" t="n"/>
      <c r="G13" s="17">
        <f>IF(C13="","",C13-N(D13)-N(E13)-N(F13))</f>
        <v/>
      </c>
      <c r="H13" s="10" t="n"/>
      <c r="I13" s="17">
        <f>IF(G13="","",IF(H13="","",H13-G13))</f>
        <v/>
      </c>
    </row>
    <row r="14" ht="18" customHeight="1">
      <c r="B14" s="22" t="n"/>
      <c r="C14" s="10" t="n"/>
      <c r="D14" s="10" t="n"/>
      <c r="E14" s="10" t="n"/>
      <c r="F14" s="10" t="n"/>
      <c r="G14" s="17">
        <f>IF(C14="","",C14-N(D14)-N(E14)-N(F14))</f>
        <v/>
      </c>
      <c r="H14" s="10" t="n"/>
      <c r="I14" s="17">
        <f>IF(G14="","",IF(H14="","",H14-G14))</f>
        <v/>
      </c>
    </row>
    <row r="15" ht="18" customHeight="1">
      <c r="B15" s="22" t="n"/>
      <c r="C15" s="10" t="n"/>
      <c r="D15" s="10" t="n"/>
      <c r="E15" s="10" t="n"/>
      <c r="F15" s="10" t="n"/>
      <c r="G15" s="17">
        <f>IF(C15="","",C15-N(D15)-N(E15)-N(F15))</f>
        <v/>
      </c>
      <c r="H15" s="10" t="n"/>
      <c r="I15" s="17">
        <f>IF(G15="","",IF(H15="","",H15-G15))</f>
        <v/>
      </c>
    </row>
    <row r="16" ht="18" customHeight="1">
      <c r="B16" s="22" t="n"/>
      <c r="C16" s="10" t="n"/>
      <c r="D16" s="10" t="n"/>
      <c r="E16" s="10" t="n"/>
      <c r="F16" s="10" t="n"/>
      <c r="G16" s="17">
        <f>IF(C16="","",C16-N(D16)-N(E16)-N(F16))</f>
        <v/>
      </c>
      <c r="H16" s="10" t="n"/>
      <c r="I16" s="17">
        <f>IF(G16="","",IF(H16="","",H16-G16))</f>
        <v/>
      </c>
    </row>
    <row r="17" ht="18" customHeight="1">
      <c r="B17" s="22" t="n"/>
      <c r="C17" s="10" t="n"/>
      <c r="D17" s="10" t="n"/>
      <c r="E17" s="10" t="n"/>
      <c r="F17" s="10" t="n"/>
      <c r="G17" s="17">
        <f>IF(C17="","",C17-N(D17)-N(E17)-N(F17))</f>
        <v/>
      </c>
      <c r="H17" s="10" t="n"/>
      <c r="I17" s="17">
        <f>IF(G17="","",IF(H17="","",H17-G17))</f>
        <v/>
      </c>
    </row>
    <row r="18" ht="18" customHeight="1">
      <c r="B18" s="22" t="n"/>
      <c r="C18" s="10" t="n"/>
      <c r="D18" s="10" t="n"/>
      <c r="E18" s="10" t="n"/>
      <c r="F18" s="10" t="n"/>
      <c r="G18" s="17">
        <f>IF(C18="","",C18-N(D18)-N(E18)-N(F18))</f>
        <v/>
      </c>
      <c r="H18" s="10" t="n"/>
      <c r="I18" s="17">
        <f>IF(G18="","",IF(H18="","",H18-G18))</f>
        <v/>
      </c>
    </row>
    <row r="19" ht="18" customHeight="1">
      <c r="B19" s="22" t="n"/>
      <c r="C19" s="10" t="n"/>
      <c r="D19" s="10" t="n"/>
      <c r="E19" s="10" t="n"/>
      <c r="F19" s="10" t="n"/>
      <c r="G19" s="17">
        <f>IF(C19="","",C19-N(D19)-N(E19)-N(F19))</f>
        <v/>
      </c>
      <c r="H19" s="10" t="n"/>
      <c r="I19" s="17">
        <f>IF(G19="","",IF(H19="","",H19-G19))</f>
        <v/>
      </c>
    </row>
    <row r="20" ht="18" customHeight="1">
      <c r="B20" s="22" t="n"/>
      <c r="C20" s="10" t="n"/>
      <c r="D20" s="10" t="n"/>
      <c r="E20" s="10" t="n"/>
      <c r="F20" s="10" t="n"/>
      <c r="G20" s="17">
        <f>IF(C20="","",C20-N(D20)-N(E20)-N(F20))</f>
        <v/>
      </c>
      <c r="H20" s="10" t="n"/>
      <c r="I20" s="17">
        <f>IF(G20="","",IF(H20="","",H20-G20))</f>
        <v/>
      </c>
    </row>
    <row r="21" ht="18" customHeight="1">
      <c r="B21" s="22" t="n"/>
      <c r="C21" s="10" t="n"/>
      <c r="D21" s="10" t="n"/>
      <c r="E21" s="10" t="n"/>
      <c r="F21" s="10" t="n"/>
      <c r="G21" s="17">
        <f>IF(C21="","",C21-N(D21)-N(E21)-N(F21))</f>
        <v/>
      </c>
      <c r="H21" s="10" t="n"/>
      <c r="I21" s="17">
        <f>IF(G21="","",IF(H21="","",H21-G21))</f>
        <v/>
      </c>
    </row>
    <row r="22" ht="18" customHeight="1">
      <c r="B22" s="22" t="n"/>
      <c r="C22" s="10" t="n"/>
      <c r="D22" s="10" t="n"/>
      <c r="E22" s="10" t="n"/>
      <c r="F22" s="10" t="n"/>
      <c r="G22" s="17">
        <f>IF(C22="","",C22-N(D22)-N(E22)-N(F22))</f>
        <v/>
      </c>
      <c r="H22" s="10" t="n"/>
      <c r="I22" s="17">
        <f>IF(G22="","",IF(H22="","",H22-G22))</f>
        <v/>
      </c>
    </row>
    <row r="23" ht="18" customHeight="1">
      <c r="B23" s="22" t="n"/>
      <c r="C23" s="10" t="n"/>
      <c r="D23" s="10" t="n"/>
      <c r="E23" s="10" t="n"/>
      <c r="F23" s="10" t="n"/>
      <c r="G23" s="17">
        <f>IF(C23="","",C23-N(D23)-N(E23)-N(F23))</f>
        <v/>
      </c>
      <c r="H23" s="10" t="n"/>
      <c r="I23" s="17">
        <f>IF(G23="","",IF(H23="","",H23-G23))</f>
        <v/>
      </c>
    </row>
    <row r="24" ht="18" customHeight="1">
      <c r="B24" s="22" t="n"/>
      <c r="C24" s="10" t="n"/>
      <c r="D24" s="10" t="n"/>
      <c r="E24" s="10" t="n"/>
      <c r="F24" s="10" t="n"/>
      <c r="G24" s="17">
        <f>IF(C24="","",C24-N(D24)-N(E24)-N(F24))</f>
        <v/>
      </c>
      <c r="H24" s="10" t="n"/>
      <c r="I24" s="17">
        <f>IF(G24="","",IF(H24="","",H24-G24))</f>
        <v/>
      </c>
    </row>
    <row r="25" ht="18" customHeight="1">
      <c r="B25" s="22" t="n"/>
      <c r="C25" s="10" t="n"/>
      <c r="D25" s="10" t="n"/>
      <c r="E25" s="10" t="n"/>
      <c r="F25" s="10" t="n"/>
      <c r="G25" s="17">
        <f>IF(C25="","",C25-N(D25)-N(E25)-N(F25))</f>
        <v/>
      </c>
      <c r="H25" s="10" t="n"/>
      <c r="I25" s="17">
        <f>IF(G25="","",IF(H25="","",H25-G25))</f>
        <v/>
      </c>
    </row>
    <row r="26" ht="18" customHeight="1">
      <c r="B26" s="22" t="n"/>
      <c r="C26" s="10" t="n"/>
      <c r="D26" s="10" t="n"/>
      <c r="E26" s="10" t="n"/>
      <c r="F26" s="10" t="n"/>
      <c r="G26" s="17">
        <f>IF(C26="","",C26-N(D26)-N(E26)-N(F26))</f>
        <v/>
      </c>
      <c r="H26" s="10" t="n"/>
      <c r="I26" s="17">
        <f>IF(G26="","",IF(H26="","",H26-G26))</f>
        <v/>
      </c>
    </row>
    <row r="27" ht="18" customHeight="1">
      <c r="B27" s="22" t="n"/>
      <c r="C27" s="10" t="n"/>
      <c r="D27" s="10" t="n"/>
      <c r="E27" s="10" t="n"/>
      <c r="F27" s="10" t="n"/>
      <c r="G27" s="17">
        <f>IF(C27="","",C27-N(D27)-N(E27)-N(F27))</f>
        <v/>
      </c>
      <c r="H27" s="10" t="n"/>
      <c r="I27" s="17">
        <f>IF(G27="","",IF(H27="","",H27-G27))</f>
        <v/>
      </c>
    </row>
    <row r="28" ht="18" customHeight="1">
      <c r="B28" s="22" t="n"/>
      <c r="C28" s="10" t="n"/>
      <c r="D28" s="10" t="n"/>
      <c r="E28" s="10" t="n"/>
      <c r="F28" s="10" t="n"/>
      <c r="G28" s="17">
        <f>IF(C28="","",C28-N(D28)-N(E28)-N(F28))</f>
        <v/>
      </c>
      <c r="H28" s="10" t="n"/>
      <c r="I28" s="17">
        <f>IF(G28="","",IF(H28="","",H28-G28))</f>
        <v/>
      </c>
    </row>
    <row r="29" ht="18" customHeight="1">
      <c r="B29" s="22" t="n"/>
      <c r="C29" s="10" t="n"/>
      <c r="D29" s="10" t="n"/>
      <c r="E29" s="10" t="n"/>
      <c r="F29" s="10" t="n"/>
      <c r="G29" s="17">
        <f>IF(C29="","",C29-N(D29)-N(E29)-N(F29))</f>
        <v/>
      </c>
      <c r="H29" s="10" t="n"/>
      <c r="I29" s="17">
        <f>IF(G29="","",IF(H29="","",H29-G29))</f>
        <v/>
      </c>
    </row>
    <row r="30" ht="24" customHeight="1">
      <c r="B30" s="7" t="inlineStr">
        <is>
          <t>Totals</t>
        </is>
      </c>
      <c r="C30" s="19">
        <f>SUM(C6:C29)</f>
        <v/>
      </c>
      <c r="D30" s="19">
        <f>SUM(D6:D29)</f>
        <v/>
      </c>
      <c r="E30" s="19">
        <f>SUM(E6:E29)</f>
        <v/>
      </c>
      <c r="F30" s="19">
        <f>SUM(F6:F29)</f>
        <v/>
      </c>
      <c r="G30" s="19">
        <f>SUM(G6:G29)</f>
        <v/>
      </c>
      <c r="H30" s="19">
        <f>SUM(H6:H29)</f>
        <v/>
      </c>
      <c r="I30" s="19">
        <f>SUM(I6:I29)</f>
        <v/>
      </c>
    </row>
    <row r="32" ht="30" customHeight="1">
      <c r="B32" s="12" t="inlineStr">
        <is>
          <t>Payouts that do not match</t>
        </is>
      </c>
      <c r="C32" s="23">
        <f>COUNTIF(I6:I29,"&lt;&gt;0")-COUNTBLANK(I6:I29)</f>
        <v/>
      </c>
      <c r="E32" s="11" t="inlineStr">
        <is>
          <t>Start with these. A single mismatched payout is far easier to explain than a month-sized difference.</t>
        </is>
      </c>
    </row>
    <row r="33" ht="22" customHeight="1">
      <c r="B33" s="5" t="inlineStr">
        <is>
          <t>Largest single difference</t>
        </is>
      </c>
      <c r="C33" s="13">
        <f>IF(COUNT(I6:I29)=0,"",IF(ABS(MAX(I6:I29))&gt;=ABS(MIN(I6:I29)),MAX(I6:I29),MIN(I6:I29)))</f>
        <v/>
      </c>
    </row>
    <row r="35" ht="32" customHeight="1">
      <c r="B35" s="11" t="inlineStr">
        <is>
          <t>The four March payouts are examples so you can see the expected format. Overtype them with your own. Adjustments covers reserves held (positive, money kept back) and released (negative, money returned).</t>
        </is>
      </c>
    </row>
  </sheetData>
  <mergeCells count="3">
    <mergeCell ref="B3:I3"/>
    <mergeCell ref="B35:I35"/>
    <mergeCell ref="E32:I3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Payout Reconciliation Workbook</dc:title>
  <dc:subject xmlns:dc="http://purl.org/dc/elements/1.1/">From store sales to bank deposit: the bridge, the journal and the payout log</dc:subject>
  <dcterms:created xmlns:dcterms="http://purl.org/dc/terms/" xmlns:xsi="http://www.w3.org/2001/XMLSchema-instance" xsi:type="dcterms:W3CDTF">2026-08-07T19:18:25Z</dcterms:created>
  <dcterms:modified xmlns:dcterms="http://purl.org/dc/terms/" xmlns:xsi="http://www.w3.org/2001/XMLSchema-instance" xsi:type="dcterms:W3CDTF">2026-08-07T19:18:25Z</dcterms:modified>
</cp:coreProperties>
</file>