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Waterfal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£#,##0"/>
    <numFmt numFmtId="165" formatCode="0.0%"/>
    <numFmt numFmtId="166" formatCode="£#,##0.00"/>
    <numFmt numFmtId="167" formatCode="#,##0.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EDF1F7"/>
      </patternFill>
    </fill>
    <fill>
      <patternFill patternType="solid">
        <fgColor rgb="00FFF6DC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vertical="center" wrapText="1"/>
    </xf>
    <xf numFmtId="3" fontId="7" fillId="3" borderId="1" pivotButton="0" quotePrefix="0" xfId="0"/>
    <xf numFmtId="164" fontId="7" fillId="4" borderId="1" pivotButton="0" quotePrefix="0" xfId="0"/>
    <xf numFmtId="164" fontId="8" fillId="3" borderId="1" pivotButton="0" quotePrefix="0" xfId="0"/>
    <xf numFmtId="10" fontId="7" fillId="3" borderId="1" pivotButton="0" quotePrefix="0" xfId="0"/>
    <xf numFmtId="3" fontId="7" fillId="4" borderId="1" pivotButton="0" quotePrefix="0" xfId="0"/>
    <xf numFmtId="164" fontId="7" fillId="3" borderId="1" pivotButton="0" quotePrefix="0" xfId="0"/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4" borderId="1" pivotButton="0" quotePrefix="0" xfId="0"/>
    <xf numFmtId="0" fontId="3" fillId="0" borderId="0" applyAlignment="1" pivotButton="0" quotePrefix="0" xfId="0">
      <alignment vertical="center" wrapText="1"/>
    </xf>
    <xf numFmtId="165" fontId="8" fillId="4" borderId="1" pivotButton="0" quotePrefix="0" xfId="0"/>
    <xf numFmtId="0" fontId="8" fillId="0" borderId="0" pivotButton="0" quotePrefix="0" xfId="0"/>
    <xf numFmtId="10" fontId="9" fillId="3" borderId="1" pivotButton="0" quotePrefix="0" xfId="0"/>
    <xf numFmtId="10" fontId="8" fillId="3" borderId="1" pivotButton="0" quotePrefix="0" xfId="0"/>
    <xf numFmtId="166" fontId="8" fillId="3" borderId="1" pivotButton="0" quotePrefix="0" xfId="0"/>
    <xf numFmtId="167" fontId="8" fillId="3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SaaS Metrics Workbook</t>
        </is>
      </c>
    </row>
    <row r="3">
      <c r="A3" s="3" t="inlineStr">
        <is>
          <t>Every metric from one waterfall, so the deck cannot disagree with the ledger.</t>
        </is>
      </c>
    </row>
    <row r="5">
      <c r="B5" s="4" t="inlineStr">
        <is>
          <t>Computed, not typed</t>
        </is>
      </c>
    </row>
    <row r="6" ht="30" customHeight="1">
      <c r="B6" s="5" t="inlineStr">
        <is>
          <t>The four movements drive everything: growth, NRR, GRR and churn by month, with the summary block annualising properly by compounding. A metrics deck typed by hand drifts; this one cannot.</t>
        </is>
      </c>
    </row>
    <row r="8">
      <c r="B8" s="4" t="inlineStr">
        <is>
          <t>The demo year</t>
        </is>
      </c>
    </row>
    <row r="9" ht="30" customHeight="1">
      <c r="B9" s="5" t="inlineStr">
        <is>
          <t>Twelve identical demo months: 3.2 per cent monthly growth, 98.7 per cent monthly NRR annualising to 85.5, CAC £1,000 paying back in 6.25 gross-margin months.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Rates verified against gov.uk and current HMRC guidance,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8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12" customWidth="1" min="2" max="2"/>
    <col width="9" customWidth="1" min="3" max="3"/>
    <col width="10" customWidth="1" min="4" max="4"/>
    <col width="11" customWidth="1" min="5" max="5"/>
    <col width="9" customWidth="1" min="6" max="6"/>
    <col width="12" customWidth="1" min="7" max="7"/>
    <col width="9" customWidth="1" min="8" max="8"/>
    <col width="10" customWidth="1" min="9" max="9"/>
    <col width="10" customWidth="1" min="10" max="10"/>
    <col width="10" customWidth="1" min="11" max="11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Movements to metrics</t>
        </is>
      </c>
    </row>
    <row r="5" ht="28" customHeight="1">
      <c r="A5" s="6" t="inlineStr">
        <is>
          <t>Month</t>
        </is>
      </c>
      <c r="B5" s="6" t="inlineStr">
        <is>
          <t>Opening MRR</t>
        </is>
      </c>
      <c r="C5" s="6" t="inlineStr">
        <is>
          <t>New</t>
        </is>
      </c>
      <c r="D5" s="6" t="inlineStr">
        <is>
          <t>Expansion</t>
        </is>
      </c>
      <c r="E5" s="6" t="inlineStr">
        <is>
          <t>Contraction</t>
        </is>
      </c>
      <c r="F5" s="6" t="inlineStr">
        <is>
          <t>Churn</t>
        </is>
      </c>
      <c r="G5" s="6" t="inlineStr">
        <is>
          <t>Closing MRR</t>
        </is>
      </c>
      <c r="H5" s="6" t="inlineStr">
        <is>
          <t>Growth</t>
        </is>
      </c>
      <c r="I5" s="6" t="inlineStr">
        <is>
          <t>NRR month</t>
        </is>
      </c>
      <c r="J5" s="6" t="inlineStr">
        <is>
          <t>GRR month</t>
        </is>
      </c>
      <c r="K5" s="6" t="inlineStr">
        <is>
          <t>New logos</t>
        </is>
      </c>
    </row>
    <row r="6">
      <c r="A6" s="7" t="n">
        <v>1</v>
      </c>
      <c r="B6" s="8" t="n">
        <v>40000</v>
      </c>
      <c r="C6" s="8" t="n">
        <v>1800</v>
      </c>
      <c r="D6" s="8" t="n">
        <v>520</v>
      </c>
      <c r="E6" s="8" t="n">
        <v>160</v>
      </c>
      <c r="F6" s="8" t="n">
        <v>880</v>
      </c>
      <c r="G6" s="9">
        <f>B6+C6+D6-E6-F6</f>
        <v/>
      </c>
      <c r="H6" s="10">
        <f>IF(B6&gt;0,G6/B6-1,0)</f>
        <v/>
      </c>
      <c r="I6" s="10">
        <f>IF(B6&gt;0,(B6-F6-E6+D6)/B6,0)</f>
        <v/>
      </c>
      <c r="J6" s="10">
        <f>IF(B6&gt;0,(B6-F6-E6)/B6,0)</f>
        <v/>
      </c>
      <c r="K6" s="11" t="n">
        <v>9</v>
      </c>
    </row>
    <row r="7">
      <c r="A7" s="7" t="n">
        <v>2</v>
      </c>
      <c r="B7" s="12">
        <f>G6</f>
        <v/>
      </c>
      <c r="C7" s="8" t="n">
        <v>1800</v>
      </c>
      <c r="D7" s="8" t="n">
        <v>520</v>
      </c>
      <c r="E7" s="8" t="n">
        <v>160</v>
      </c>
      <c r="F7" s="8" t="n">
        <v>880</v>
      </c>
      <c r="G7" s="9">
        <f>B7+C7+D7-E7-F7</f>
        <v/>
      </c>
      <c r="H7" s="10">
        <f>IF(B7&gt;0,G7/B7-1,0)</f>
        <v/>
      </c>
      <c r="I7" s="10">
        <f>IF(B7&gt;0,(B7-F7-E7+D7)/B7,0)</f>
        <v/>
      </c>
      <c r="J7" s="10">
        <f>IF(B7&gt;0,(B7-F7-E7)/B7,0)</f>
        <v/>
      </c>
      <c r="K7" s="11" t="n">
        <v>9</v>
      </c>
    </row>
    <row r="8">
      <c r="A8" s="7" t="n">
        <v>3</v>
      </c>
      <c r="B8" s="12">
        <f>G7</f>
        <v/>
      </c>
      <c r="C8" s="8" t="n">
        <v>1800</v>
      </c>
      <c r="D8" s="8" t="n">
        <v>520</v>
      </c>
      <c r="E8" s="8" t="n">
        <v>160</v>
      </c>
      <c r="F8" s="8" t="n">
        <v>880</v>
      </c>
      <c r="G8" s="9">
        <f>B8+C8+D8-E8-F8</f>
        <v/>
      </c>
      <c r="H8" s="10">
        <f>IF(B8&gt;0,G8/B8-1,0)</f>
        <v/>
      </c>
      <c r="I8" s="10">
        <f>IF(B8&gt;0,(B8-F8-E8+D8)/B8,0)</f>
        <v/>
      </c>
      <c r="J8" s="10">
        <f>IF(B8&gt;0,(B8-F8-E8)/B8,0)</f>
        <v/>
      </c>
      <c r="K8" s="11" t="n">
        <v>9</v>
      </c>
    </row>
    <row r="9">
      <c r="A9" s="7" t="n">
        <v>4</v>
      </c>
      <c r="B9" s="12">
        <f>G8</f>
        <v/>
      </c>
      <c r="C9" s="8" t="n">
        <v>1800</v>
      </c>
      <c r="D9" s="8" t="n">
        <v>520</v>
      </c>
      <c r="E9" s="8" t="n">
        <v>160</v>
      </c>
      <c r="F9" s="8" t="n">
        <v>880</v>
      </c>
      <c r="G9" s="9">
        <f>B9+C9+D9-E9-F9</f>
        <v/>
      </c>
      <c r="H9" s="10">
        <f>IF(B9&gt;0,G9/B9-1,0)</f>
        <v/>
      </c>
      <c r="I9" s="10">
        <f>IF(B9&gt;0,(B9-F9-E9+D9)/B9,0)</f>
        <v/>
      </c>
      <c r="J9" s="10">
        <f>IF(B9&gt;0,(B9-F9-E9)/B9,0)</f>
        <v/>
      </c>
      <c r="K9" s="11" t="n">
        <v>9</v>
      </c>
    </row>
    <row r="10">
      <c r="A10" s="7" t="n">
        <v>5</v>
      </c>
      <c r="B10" s="12">
        <f>G9</f>
        <v/>
      </c>
      <c r="C10" s="8" t="n">
        <v>1800</v>
      </c>
      <c r="D10" s="8" t="n">
        <v>520</v>
      </c>
      <c r="E10" s="8" t="n">
        <v>160</v>
      </c>
      <c r="F10" s="8" t="n">
        <v>880</v>
      </c>
      <c r="G10" s="9">
        <f>B10+C10+D10-E10-F10</f>
        <v/>
      </c>
      <c r="H10" s="10">
        <f>IF(B10&gt;0,G10/B10-1,0)</f>
        <v/>
      </c>
      <c r="I10" s="10">
        <f>IF(B10&gt;0,(B10-F10-E10+D10)/B10,0)</f>
        <v/>
      </c>
      <c r="J10" s="10">
        <f>IF(B10&gt;0,(B10-F10-E10)/B10,0)</f>
        <v/>
      </c>
      <c r="K10" s="11" t="n">
        <v>9</v>
      </c>
    </row>
    <row r="11">
      <c r="A11" s="7" t="n">
        <v>6</v>
      </c>
      <c r="B11" s="12">
        <f>G10</f>
        <v/>
      </c>
      <c r="C11" s="8" t="n">
        <v>1800</v>
      </c>
      <c r="D11" s="8" t="n">
        <v>520</v>
      </c>
      <c r="E11" s="8" t="n">
        <v>160</v>
      </c>
      <c r="F11" s="8" t="n">
        <v>880</v>
      </c>
      <c r="G11" s="9">
        <f>B11+C11+D11-E11-F11</f>
        <v/>
      </c>
      <c r="H11" s="10">
        <f>IF(B11&gt;0,G11/B11-1,0)</f>
        <v/>
      </c>
      <c r="I11" s="10">
        <f>IF(B11&gt;0,(B11-F11-E11+D11)/B11,0)</f>
        <v/>
      </c>
      <c r="J11" s="10">
        <f>IF(B11&gt;0,(B11-F11-E11)/B11,0)</f>
        <v/>
      </c>
      <c r="K11" s="11" t="n">
        <v>9</v>
      </c>
    </row>
    <row r="12">
      <c r="A12" s="7" t="n">
        <v>7</v>
      </c>
      <c r="B12" s="12">
        <f>G11</f>
        <v/>
      </c>
      <c r="C12" s="8" t="n">
        <v>1800</v>
      </c>
      <c r="D12" s="8" t="n">
        <v>520</v>
      </c>
      <c r="E12" s="8" t="n">
        <v>160</v>
      </c>
      <c r="F12" s="8" t="n">
        <v>880</v>
      </c>
      <c r="G12" s="9">
        <f>B12+C12+D12-E12-F12</f>
        <v/>
      </c>
      <c r="H12" s="10">
        <f>IF(B12&gt;0,G12/B12-1,0)</f>
        <v/>
      </c>
      <c r="I12" s="10">
        <f>IF(B12&gt;0,(B12-F12-E12+D12)/B12,0)</f>
        <v/>
      </c>
      <c r="J12" s="10">
        <f>IF(B12&gt;0,(B12-F12-E12)/B12,0)</f>
        <v/>
      </c>
      <c r="K12" s="11" t="n">
        <v>9</v>
      </c>
    </row>
    <row r="13">
      <c r="A13" s="7" t="n">
        <v>8</v>
      </c>
      <c r="B13" s="12">
        <f>G12</f>
        <v/>
      </c>
      <c r="C13" s="8" t="n">
        <v>1800</v>
      </c>
      <c r="D13" s="8" t="n">
        <v>520</v>
      </c>
      <c r="E13" s="8" t="n">
        <v>160</v>
      </c>
      <c r="F13" s="8" t="n">
        <v>880</v>
      </c>
      <c r="G13" s="9">
        <f>B13+C13+D13-E13-F13</f>
        <v/>
      </c>
      <c r="H13" s="10">
        <f>IF(B13&gt;0,G13/B13-1,0)</f>
        <v/>
      </c>
      <c r="I13" s="10">
        <f>IF(B13&gt;0,(B13-F13-E13+D13)/B13,0)</f>
        <v/>
      </c>
      <c r="J13" s="10">
        <f>IF(B13&gt;0,(B13-F13-E13)/B13,0)</f>
        <v/>
      </c>
      <c r="K13" s="11" t="n">
        <v>9</v>
      </c>
    </row>
    <row r="14">
      <c r="A14" s="7" t="n">
        <v>9</v>
      </c>
      <c r="B14" s="12">
        <f>G13</f>
        <v/>
      </c>
      <c r="C14" s="8" t="n">
        <v>1800</v>
      </c>
      <c r="D14" s="8" t="n">
        <v>520</v>
      </c>
      <c r="E14" s="8" t="n">
        <v>160</v>
      </c>
      <c r="F14" s="8" t="n">
        <v>880</v>
      </c>
      <c r="G14" s="9">
        <f>B14+C14+D14-E14-F14</f>
        <v/>
      </c>
      <c r="H14" s="10">
        <f>IF(B14&gt;0,G14/B14-1,0)</f>
        <v/>
      </c>
      <c r="I14" s="10">
        <f>IF(B14&gt;0,(B14-F14-E14+D14)/B14,0)</f>
        <v/>
      </c>
      <c r="J14" s="10">
        <f>IF(B14&gt;0,(B14-F14-E14)/B14,0)</f>
        <v/>
      </c>
      <c r="K14" s="11" t="n">
        <v>9</v>
      </c>
    </row>
    <row r="15">
      <c r="A15" s="7" t="n">
        <v>10</v>
      </c>
      <c r="B15" s="12">
        <f>G14</f>
        <v/>
      </c>
      <c r="C15" s="8" t="n">
        <v>1800</v>
      </c>
      <c r="D15" s="8" t="n">
        <v>520</v>
      </c>
      <c r="E15" s="8" t="n">
        <v>160</v>
      </c>
      <c r="F15" s="8" t="n">
        <v>880</v>
      </c>
      <c r="G15" s="9">
        <f>B15+C15+D15-E15-F15</f>
        <v/>
      </c>
      <c r="H15" s="10">
        <f>IF(B15&gt;0,G15/B15-1,0)</f>
        <v/>
      </c>
      <c r="I15" s="10">
        <f>IF(B15&gt;0,(B15-F15-E15+D15)/B15,0)</f>
        <v/>
      </c>
      <c r="J15" s="10">
        <f>IF(B15&gt;0,(B15-F15-E15)/B15,0)</f>
        <v/>
      </c>
      <c r="K15" s="11" t="n">
        <v>9</v>
      </c>
    </row>
    <row r="16">
      <c r="A16" s="7" t="n">
        <v>11</v>
      </c>
      <c r="B16" s="12">
        <f>G15</f>
        <v/>
      </c>
      <c r="C16" s="8" t="n">
        <v>1800</v>
      </c>
      <c r="D16" s="8" t="n">
        <v>520</v>
      </c>
      <c r="E16" s="8" t="n">
        <v>160</v>
      </c>
      <c r="F16" s="8" t="n">
        <v>880</v>
      </c>
      <c r="G16" s="9">
        <f>B16+C16+D16-E16-F16</f>
        <v/>
      </c>
      <c r="H16" s="10">
        <f>IF(B16&gt;0,G16/B16-1,0)</f>
        <v/>
      </c>
      <c r="I16" s="10">
        <f>IF(B16&gt;0,(B16-F16-E16+D16)/B16,0)</f>
        <v/>
      </c>
      <c r="J16" s="10">
        <f>IF(B16&gt;0,(B16-F16-E16)/B16,0)</f>
        <v/>
      </c>
      <c r="K16" s="11" t="n">
        <v>9</v>
      </c>
    </row>
    <row r="17">
      <c r="A17" s="7" t="n">
        <v>12</v>
      </c>
      <c r="B17" s="12">
        <f>G16</f>
        <v/>
      </c>
      <c r="C17" s="8" t="n">
        <v>1800</v>
      </c>
      <c r="D17" s="8" t="n">
        <v>520</v>
      </c>
      <c r="E17" s="8" t="n">
        <v>160</v>
      </c>
      <c r="F17" s="8" t="n">
        <v>880</v>
      </c>
      <c r="G17" s="9">
        <f>B17+C17+D17-E17-F17</f>
        <v/>
      </c>
      <c r="H17" s="10">
        <f>IF(B17&gt;0,G17/B17-1,0)</f>
        <v/>
      </c>
      <c r="I17" s="10">
        <f>IF(B17&gt;0,(B17-F17-E17+D17)/B17,0)</f>
        <v/>
      </c>
      <c r="J17" s="10">
        <f>IF(B17&gt;0,(B17-F17-E17)/B17,0)</f>
        <v/>
      </c>
      <c r="K17" s="11" t="n">
        <v>9</v>
      </c>
    </row>
    <row r="19" ht="19" customHeight="1">
      <c r="A19" s="13" t="inlineStr">
        <is>
          <t xml:space="preserve">  The summary block</t>
        </is>
      </c>
      <c r="B19" s="14" t="n"/>
      <c r="C19" s="14" t="n"/>
      <c r="D19" s="14" t="n"/>
      <c r="E19" s="14" t="n"/>
      <c r="F19" s="14" t="n"/>
      <c r="G19" s="14" t="n"/>
      <c r="H19" s="14" t="n"/>
      <c r="I19" s="14" t="n"/>
      <c r="J19" s="14" t="n"/>
      <c r="K19" s="14" t="n"/>
    </row>
    <row r="20">
      <c r="A20" s="15" t="inlineStr">
        <is>
          <t>Sales and marketing, a month</t>
        </is>
      </c>
      <c r="B20" s="16" t="n">
        <v>9000</v>
      </c>
      <c r="C20" s="17" t="inlineStr"/>
    </row>
    <row r="21">
      <c r="A21" s="15" t="inlineStr">
        <is>
          <t>Gross margin</t>
        </is>
      </c>
      <c r="B21" s="18" t="n">
        <v>0.8</v>
      </c>
      <c r="C21" s="17" t="inlineStr"/>
    </row>
    <row r="22">
      <c r="A22" s="19" t="inlineStr">
        <is>
          <t>NRR annualised, month-one rate</t>
        </is>
      </c>
      <c r="B22" s="20">
        <f>I6^12</f>
        <v/>
      </c>
      <c r="C22" s="17" t="inlineStr">
        <is>
          <t>Later months drift as the base grows under fixed movements; month one is the demo rate the tools quote.</t>
        </is>
      </c>
    </row>
    <row r="23">
      <c r="A23" s="15" t="inlineStr">
        <is>
          <t>GRR annualised, month-one rate</t>
        </is>
      </c>
      <c r="B23" s="21">
        <f>J6^12</f>
        <v/>
      </c>
    </row>
    <row r="24">
      <c r="A24" s="15" t="inlineStr">
        <is>
          <t>CAC</t>
        </is>
      </c>
      <c r="B24" s="22">
        <f>IF(K17&gt;0,$B$20/K17,0)</f>
        <v/>
      </c>
    </row>
    <row r="25">
      <c r="A25" s="15" t="inlineStr">
        <is>
          <t>Payback, gross-margin months</t>
        </is>
      </c>
      <c r="B25" s="23">
        <f>IF($B$21*200&gt;0,IF(K17&gt;0,$B$20/K17,0)/(G17/200*$B$21),0)</f>
        <v/>
      </c>
      <c r="C25" s="17" t="inlineStr">
        <is>
          <t>ARPA taken as closing MRR over 200 accounts.</t>
        </is>
      </c>
    </row>
    <row r="26">
      <c r="A26" s="15" t="inlineStr">
        <is>
          <t>ARR exit run rate</t>
        </is>
      </c>
      <c r="B26" s="9">
        <f>G17*12</f>
        <v/>
      </c>
    </row>
    <row r="28">
      <c r="A28" s="24" t="inlineStr">
        <is>
          <t>One waterfall, every metric. When a board or an investor asks for a number, it comes from here or it does not go in the deck.</t>
        </is>
      </c>
    </row>
  </sheetData>
  <mergeCells count="1">
    <mergeCell ref="A3:K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2026-08-18T12:04:52Z</dcterms:created>
  <dcterms:modified xmlns:dcterms="http://purl.org/dc/terms/" xmlns:xsi="http://www.w3.org/2001/XMLSchema-instance" xsi:type="dcterms:W3CDTF">2026-08-18T12:04:52Z</dcterms:modified>
</cp:coreProperties>
</file>