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ake-home" sheetId="2" state="visible" r:id="rId2"/>
    <sheet xmlns:r="http://schemas.openxmlformats.org/officeDocument/2006/relationships" name="Salary planner" sheetId="3" state="visible" r:id="rId3"/>
  </sheets>
  <definedNames/>
  <calcPr calcId="124519" fullCalcOnLoad="1"/>
</workbook>
</file>

<file path=xl/styles.xml><?xml version="1.0" encoding="utf-8"?>
<styleSheet xmlns="http://schemas.openxmlformats.org/spreadsheetml/2006/main">
  <numFmts count="4">
    <numFmt numFmtId="164" formatCode="0.0%"/>
    <numFmt numFmtId="165" formatCode="£#,##0;(£#,##0);&quot;–&quot;"/>
    <numFmt numFmtId="166" formatCode="0.0000"/>
    <numFmt numFmtId="167" formatCode="£#,##0.00;(£#,##0.00);&quot;–&quot;"/>
  </numFmts>
  <fonts count="9">
    <font>
      <name val="Calibri"/>
      <family val="2"/>
      <color theme="1"/>
      <sz val="11"/>
      <scheme val="minor"/>
    </font>
    <font>
      <name val="Calibri"/>
      <b val="1"/>
      <color rgb="001F2A37"/>
      <sz val="12"/>
    </font>
    <font>
      <name val="Calibri"/>
      <color rgb="001F2A37"/>
      <sz val="10.5"/>
    </font>
    <font>
      <name val="Calibri"/>
      <b val="1"/>
      <color rgb="001F2A37"/>
      <sz val="15"/>
    </font>
    <font>
      <name val="Calibri"/>
      <color rgb="006B7280"/>
      <sz val="10.5"/>
    </font>
    <font>
      <name val="Calibri"/>
      <b val="1"/>
      <color rgb="001F2A37"/>
      <sz val="11"/>
    </font>
    <font>
      <name val="Calibri"/>
      <color rgb="001F2A37"/>
      <sz val="11"/>
    </font>
    <font>
      <name val="Calibri"/>
      <color rgb="006B7280"/>
      <sz val="10"/>
    </font>
    <font>
      <name val="Calibri"/>
      <b val="1"/>
      <color rgb="00FFFFFF"/>
      <sz val="10"/>
    </font>
  </fonts>
  <fills count="6">
    <fill>
      <patternFill/>
    </fill>
    <fill>
      <patternFill patternType="gray125"/>
    </fill>
    <fill>
      <patternFill patternType="solid">
        <fgColor rgb="00EEF1F5"/>
      </patternFill>
    </fill>
    <fill>
      <patternFill patternType="solid">
        <fgColor rgb="00FFF6DC"/>
      </patternFill>
    </fill>
    <fill>
      <patternFill patternType="solid">
        <fgColor rgb="00EDF1F7"/>
      </patternFill>
    </fill>
    <fill>
      <patternFill patternType="solid">
        <fgColor rgb="001F2A37"/>
      </patternFill>
    </fill>
  </fills>
  <borders count="6">
    <border>
      <left/>
      <right/>
      <top/>
      <bottom/>
      <diagonal/>
    </border>
    <border>
      <left style="thin">
        <color rgb="00DFE3E8"/>
      </left>
      <right style="thin">
        <color rgb="00DFE3E8"/>
      </right>
      <top style="thin">
        <color rgb="00DFE3E8"/>
      </top>
      <bottom style="thin">
        <color rgb="00DFE3E8"/>
      </bottom>
    </border>
    <border>
      <left/>
      <right/>
      <top style="thin">
        <color rgb="00DFE3E8"/>
      </top>
      <bottom/>
      <diagonal/>
    </border>
    <border>
      <left/>
      <right style="thin">
        <color rgb="00DFE3E8"/>
      </right>
      <top style="thin">
        <color rgb="00DFE3E8"/>
      </top>
      <bottom/>
      <diagonal/>
    </border>
    <border>
      <left/>
      <right/>
      <top style="thin">
        <color rgb="00DFE3E8"/>
      </top>
      <bottom style="thin">
        <color rgb="00DFE3E8"/>
      </bottom>
      <diagonal/>
    </border>
    <border>
      <left/>
      <right style="thin">
        <color rgb="00DFE3E8"/>
      </right>
      <top style="thin">
        <color rgb="00DFE3E8"/>
      </top>
      <bottom style="thin">
        <color rgb="00DFE3E8"/>
      </bottom>
      <diagonal/>
    </border>
  </borders>
  <cellStyleXfs count="1">
    <xf numFmtId="0" fontId="0" fillId="0" borderId="0"/>
  </cellStyleXfs>
  <cellXfs count="22">
    <xf numFmtId="0" fontId="0" fillId="0" borderId="0" pivotButton="0" quotePrefix="0" xfId="0"/>
    <xf numFmtId="0" fontId="1" fillId="0" borderId="0" applyAlignment="1" pivotButton="0" quotePrefix="0" xfId="0">
      <alignment vertical="center"/>
    </xf>
    <xf numFmtId="0" fontId="2" fillId="0" borderId="0" applyAlignment="1" pivotButton="0" quotePrefix="0" xfId="0">
      <alignment vertical="top" wrapText="1"/>
    </xf>
    <xf numFmtId="0" fontId="3" fillId="0" borderId="0" applyAlignment="1" pivotButton="0" quotePrefix="0" xfId="0">
      <alignment vertical="center"/>
    </xf>
    <xf numFmtId="0" fontId="4" fillId="0" borderId="0" applyAlignment="1" pivotButton="0" quotePrefix="0" xfId="0">
      <alignment vertical="top" wrapText="1"/>
    </xf>
    <xf numFmtId="0" fontId="5" fillId="2" borderId="1" applyAlignment="1" pivotButton="0" quotePrefix="0" xfId="0">
      <alignment vertical="center"/>
    </xf>
    <xf numFmtId="0" fontId="0" fillId="0" borderId="4" pivotButton="0" quotePrefix="0" xfId="0"/>
    <xf numFmtId="0" fontId="0" fillId="0" borderId="5" pivotButton="0" quotePrefix="0" xfId="0"/>
    <xf numFmtId="0" fontId="6" fillId="0" borderId="1" applyAlignment="1" pivotButton="0" quotePrefix="0" xfId="0">
      <alignment vertical="center" wrapText="1"/>
    </xf>
    <xf numFmtId="164" fontId="6" fillId="3" borderId="1" applyAlignment="1" pivotButton="0" quotePrefix="0" xfId="0">
      <alignment horizontal="right" vertical="center"/>
    </xf>
    <xf numFmtId="0" fontId="6" fillId="0" borderId="1" applyAlignment="1" pivotButton="0" quotePrefix="0" xfId="0">
      <alignment vertical="center"/>
    </xf>
    <xf numFmtId="165" fontId="6" fillId="3" borderId="1" applyAlignment="1" pivotButton="0" quotePrefix="0" xfId="0">
      <alignment horizontal="right" vertical="center"/>
    </xf>
    <xf numFmtId="166" fontId="6" fillId="3" borderId="1" applyAlignment="1" pivotButton="0" quotePrefix="0" xfId="0">
      <alignment horizontal="right" vertical="center"/>
    </xf>
    <xf numFmtId="10" fontId="6" fillId="3" borderId="1" applyAlignment="1" pivotButton="0" quotePrefix="0" xfId="0">
      <alignment horizontal="right" vertical="center"/>
    </xf>
    <xf numFmtId="0" fontId="7" fillId="0" borderId="0" applyAlignment="1" pivotButton="0" quotePrefix="0" xfId="0">
      <alignment vertical="top" wrapText="1"/>
    </xf>
    <xf numFmtId="0" fontId="5" fillId="0" borderId="1" applyAlignment="1" pivotButton="0" quotePrefix="0" xfId="0">
      <alignment vertical="center" wrapText="1"/>
    </xf>
    <xf numFmtId="165" fontId="5" fillId="4" borderId="1" applyAlignment="1" pivotButton="0" quotePrefix="0" xfId="0">
      <alignment horizontal="right" vertical="center"/>
    </xf>
    <xf numFmtId="167" fontId="6" fillId="4" borderId="1" applyAlignment="1" pivotButton="0" quotePrefix="0" xfId="0">
      <alignment horizontal="right" vertical="center"/>
    </xf>
    <xf numFmtId="165" fontId="6" fillId="4" borderId="1" applyAlignment="1" pivotButton="0" quotePrefix="0" xfId="0">
      <alignment horizontal="right" vertical="center"/>
    </xf>
    <xf numFmtId="167" fontId="5" fillId="4" borderId="1" applyAlignment="1" pivotButton="0" quotePrefix="0" xfId="0">
      <alignment horizontal="right" vertical="center"/>
    </xf>
    <xf numFmtId="164" fontId="6" fillId="4" borderId="1" applyAlignment="1" pivotButton="0" quotePrefix="0" xfId="0">
      <alignment horizontal="right" vertical="center"/>
    </xf>
    <xf numFmtId="0" fontId="8" fillId="5" borderId="1" applyAlignment="1" pivotButton="0" quotePrefix="0" xfId="0">
      <alignmen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tabColor rgb="001F2A37"/>
    <outlinePr summaryBelow="1" summaryRight="1"/>
    <pageSetUpPr/>
  </sheetPr>
  <dimension ref="B2:B21"/>
  <sheetViews>
    <sheetView showGridLines="0" workbookViewId="0">
      <selection activeCell="A1" sqref="A1"/>
    </sheetView>
  </sheetViews>
  <sheetFormatPr baseColWidth="8" defaultRowHeight="15"/>
  <cols>
    <col width="4" customWidth="1" min="1" max="1"/>
    <col width="110" customWidth="1" min="2" max="2"/>
  </cols>
  <sheetData>
    <row r="2" ht="22" customHeight="1">
      <c r="B2" s="1" t="inlineStr">
        <is>
          <t>Zazen Tax - Seller take-home calculator</t>
        </is>
      </c>
    </row>
    <row r="4" ht="52" customHeight="1">
      <c r="B4" s="2" t="inlineStr">
        <is>
          <t>Between your store's profit and your pocket sit four separate taxes: employer National Insurance on your salary, corporation tax on the company's profit, then income tax and NI on the salary and dividend tax on the dividends. Each has its own rules, and they interact. This workbook runs the whole chain in one place, so the number at the end is the one that actually matters.</t>
        </is>
      </c>
    </row>
    <row r="6" ht="22" customHeight="1">
      <c r="B6" s="1" t="inlineStr">
        <is>
          <t>The chain, in order</t>
        </is>
      </c>
    </row>
    <row r="7" ht="15" customHeight="1">
      <c r="B7" s="2" t="inlineStr">
        <is>
          <t>-  Company profit = revenue minus cost of goods and operating costs.</t>
        </is>
      </c>
    </row>
    <row r="8" ht="26" customHeight="1">
      <c r="B8" s="2" t="inlineStr">
        <is>
          <t>-  Your salary and the employer NI on it come out next; both are deductible before corporation tax.</t>
        </is>
      </c>
    </row>
    <row r="9" ht="15" customHeight="1">
      <c r="B9" s="2" t="inlineStr">
        <is>
          <t>-  Corporation tax on what remains, at FY2026 rates with marginal relief.</t>
        </is>
      </c>
    </row>
    <row r="10" ht="26" customHeight="1">
      <c r="B10" s="2" t="inlineStr">
        <is>
          <t>-  Everything after corporation tax is taken as dividends in this model, and dividend tax lands on those, with the salary filling the personal bands first.</t>
        </is>
      </c>
    </row>
    <row r="12" ht="22" customHeight="1">
      <c r="B12" s="1" t="inlineStr">
        <is>
          <t>Why £12,570 is the classic salary</t>
        </is>
      </c>
    </row>
    <row r="13" ht="78" customHeight="1">
      <c r="B13" s="2" t="inlineStr">
        <is>
          <t>A £12,570 salary uses the personal allowance exactly: no income tax, no employee NI, a full state pension qualifying year, and the salary plus the employer NI on it reduce corporation tax. The employer NI of £1,135.50 stings, but the Salary planner sheet shows it usually still beats the alternatives. Companies with staff can often cover it with the Employment Allowance; a company whose only paid employee is its director cannot, and this workbook honestly assumes it cannot.</t>
        </is>
      </c>
    </row>
    <row r="15" ht="22" customHeight="1">
      <c r="B15" s="1" t="inlineStr">
        <is>
          <t>What this workbook assumes</t>
        </is>
      </c>
    </row>
    <row r="16" ht="26" customHeight="1">
      <c r="B16" s="2" t="inlineStr">
        <is>
          <t>-  One company, one director, no associated companies, no other personal income, England/Wales/NI rates.</t>
        </is>
      </c>
    </row>
    <row r="17" ht="26" customHeight="1">
      <c r="B17" s="2" t="inlineStr">
        <is>
          <t>-  All post-tax profit is paid out as dividends. Leaving profit in the company defers the dividend tax; the planner shows what each pound costs on the way out.</t>
        </is>
      </c>
    </row>
    <row r="18" ht="39" customHeight="1">
      <c r="B18" s="2" t="inlineStr">
        <is>
          <t>-  Dividends need distributable reserves and paperwork; pension contributions, which this workbook does not model, are often the strongest move of all. Both are conversations, not spreadsheet cells.</t>
        </is>
      </c>
    </row>
    <row r="19" ht="26" customHeight="1">
      <c r="B19" s="2" t="inlineStr">
        <is>
          <t>-  Yellow cells are yours to fill in. Grey cells work themselves out, so leave them alone unless you mean to change the method.</t>
        </is>
      </c>
    </row>
    <row r="21" ht="26" customHeight="1">
      <c r="B21" s="2" t="inlineStr">
        <is>
          <t>The salary and dividend mix is one of the highest-value conversations a company owner can have with an accountant. Zazen Tax can help: https://www.zazentax.com/contact/</t>
        </is>
      </c>
    </row>
  </sheetData>
  <pageMargins left="0.75" right="0.75" top="1" bottom="1" header="0.5" footer="0.5"/>
</worksheet>
</file>

<file path=xl/worksheets/sheet2.xml><?xml version="1.0" encoding="utf-8"?>
<worksheet xmlns="http://schemas.openxmlformats.org/spreadsheetml/2006/main">
  <sheetPr>
    <tabColor rgb="001F2A37"/>
    <outlinePr summaryBelow="1" summaryRight="1"/>
    <pageSetUpPr/>
  </sheetPr>
  <dimension ref="B2:E53"/>
  <sheetViews>
    <sheetView showGridLines="0" workbookViewId="0">
      <selection activeCell="A1" sqref="A1"/>
    </sheetView>
  </sheetViews>
  <sheetFormatPr baseColWidth="8" defaultRowHeight="15"/>
  <cols>
    <col width="3" customWidth="1" min="1" max="1"/>
    <col width="40" customWidth="1" min="2" max="2"/>
    <col width="16" customWidth="1" min="3" max="3"/>
    <col width="3" customWidth="1" min="4" max="4"/>
    <col width="52" customWidth="1" min="5" max="5"/>
  </cols>
  <sheetData>
    <row r="2">
      <c r="B2" s="3" t="inlineStr">
        <is>
          <t>Seller take-home calculator</t>
        </is>
      </c>
    </row>
    <row r="3" ht="28" customHeight="1">
      <c r="B3" s="4" t="inlineStr">
        <is>
          <t>The whole chain, FY2026 and 2026/27 rates. Yellow cells are yours to fill in. Grey cells work themselves out, so leave them alone unless you mean to change the method.</t>
        </is>
      </c>
    </row>
    <row r="5">
      <c r="B5" s="5" t="inlineStr">
        <is>
          <t>Rates, editable</t>
        </is>
      </c>
      <c r="C5" s="6" t="n"/>
      <c r="D5" s="6" t="n"/>
      <c r="E5" s="7" t="n"/>
    </row>
    <row r="6" ht="19" customHeight="1">
      <c r="B6" s="8" t="inlineStr">
        <is>
          <t>CT small profits rate / main rate</t>
        </is>
      </c>
      <c r="C6" s="9" t="n">
        <v>0.19</v>
      </c>
    </row>
    <row r="7" ht="19" customHeight="1">
      <c r="B7" s="10" t="n"/>
      <c r="C7" s="9" t="n">
        <v>0.25</v>
      </c>
    </row>
    <row r="8" ht="19" customHeight="1">
      <c r="B8" s="8" t="inlineStr">
        <is>
          <t>CT lower / upper limit</t>
        </is>
      </c>
      <c r="C8" s="11" t="n">
        <v>50000</v>
      </c>
    </row>
    <row r="9" ht="19" customHeight="1">
      <c r="B9" s="10" t="n"/>
      <c r="C9" s="11" t="n">
        <v>250000</v>
      </c>
    </row>
    <row r="10" ht="19" customHeight="1">
      <c r="B10" s="8" t="inlineStr">
        <is>
          <t>CT marginal relief fraction</t>
        </is>
      </c>
      <c r="C10" s="12" t="n">
        <v>0.015</v>
      </c>
    </row>
    <row r="11" ht="19" customHeight="1">
      <c r="B11" s="8" t="inlineStr">
        <is>
          <t>Employer NI rate / threshold</t>
        </is>
      </c>
      <c r="C11" s="9" t="n">
        <v>0.15</v>
      </c>
    </row>
    <row r="12" ht="19" customHeight="1">
      <c r="B12" s="10" t="n"/>
      <c r="C12" s="11" t="n">
        <v>5000</v>
      </c>
    </row>
    <row r="13" ht="19" customHeight="1">
      <c r="B13" s="8" t="inlineStr">
        <is>
          <t>Personal allowance</t>
        </is>
      </c>
      <c r="C13" s="11" t="n">
        <v>12570</v>
      </c>
    </row>
    <row r="14" ht="19" customHeight="1">
      <c r="B14" s="8" t="inlineStr">
        <is>
          <t>Basic band / additional threshold</t>
        </is>
      </c>
      <c r="C14" s="11" t="n">
        <v>37700</v>
      </c>
    </row>
    <row r="15" ht="19" customHeight="1">
      <c r="B15" s="10" t="n"/>
      <c r="C15" s="11" t="n">
        <v>125140</v>
      </c>
    </row>
    <row r="16" ht="19" customHeight="1">
      <c r="B16" s="8" t="inlineStr">
        <is>
          <t>PA taper starts at</t>
        </is>
      </c>
      <c r="C16" s="11" t="n">
        <v>100000</v>
      </c>
    </row>
    <row r="17" ht="19" customHeight="1">
      <c r="B17" s="8" t="inlineStr">
        <is>
          <t>Income tax rates 20/40/45</t>
        </is>
      </c>
      <c r="C17" s="9" t="n">
        <v>0.2</v>
      </c>
    </row>
    <row r="18" ht="19" customHeight="1">
      <c r="B18" s="10" t="n"/>
      <c r="C18" s="9" t="n">
        <v>0.4</v>
      </c>
    </row>
    <row r="19" ht="19" customHeight="1">
      <c r="B19" s="10" t="n"/>
      <c r="C19" s="9" t="n">
        <v>0.45</v>
      </c>
    </row>
    <row r="20" ht="19" customHeight="1">
      <c r="B20" s="8" t="inlineStr">
        <is>
          <t>Employee NI rates 8/2</t>
        </is>
      </c>
      <c r="C20" s="9" t="n">
        <v>0.08</v>
      </c>
    </row>
    <row r="21" ht="19" customHeight="1">
      <c r="B21" s="10" t="n"/>
      <c r="C21" s="9" t="n">
        <v>0.02</v>
      </c>
    </row>
    <row r="22" ht="19" customHeight="1">
      <c r="B22" s="8" t="inlineStr">
        <is>
          <t>Employee NI threshold / upper limit</t>
        </is>
      </c>
      <c r="C22" s="11" t="n">
        <v>12570</v>
      </c>
    </row>
    <row r="23" ht="19" customHeight="1">
      <c r="B23" s="10" t="n"/>
      <c r="C23" s="11" t="n">
        <v>50270</v>
      </c>
    </row>
    <row r="24" ht="19" customHeight="1">
      <c r="B24" s="8" t="inlineStr">
        <is>
          <t>Dividend allowance</t>
        </is>
      </c>
      <c r="C24" s="11" t="n">
        <v>500</v>
      </c>
    </row>
    <row r="25" ht="19" customHeight="1">
      <c r="B25" s="8" t="inlineStr">
        <is>
          <t>Dividend rates 10.75/35.75/39.35</t>
        </is>
      </c>
      <c r="C25" s="13" t="n">
        <v>0.1075</v>
      </c>
    </row>
    <row r="26" ht="19" customHeight="1">
      <c r="B26" s="10" t="n"/>
      <c r="C26" s="13" t="n">
        <v>0.3575</v>
      </c>
    </row>
    <row r="27" ht="19" customHeight="1">
      <c r="B27" s="10" t="n"/>
      <c r="C27" s="13" t="n">
        <v>0.3935</v>
      </c>
    </row>
    <row r="29">
      <c r="B29" s="5" t="inlineStr">
        <is>
          <t>Your year</t>
        </is>
      </c>
      <c r="C29" s="6" t="n"/>
      <c r="D29" s="6" t="n"/>
      <c r="E29" s="7" t="n"/>
    </row>
    <row r="30" ht="26" customHeight="1">
      <c r="B30" s="8" t="inlineStr">
        <is>
          <t>Revenue</t>
        </is>
      </c>
      <c r="C30" s="11" t="n">
        <v>180000</v>
      </c>
      <c r="E30" s="14" t="inlineStr">
        <is>
          <t>Sales for the year, excluding VAT if registered.</t>
        </is>
      </c>
    </row>
    <row r="31" ht="26" customHeight="1">
      <c r="B31" s="8" t="inlineStr">
        <is>
          <t>Cost of goods sold</t>
        </is>
      </c>
      <c r="C31" s="11" t="n">
        <v>75000</v>
      </c>
      <c r="E31" s="14" t="inlineStr">
        <is>
          <t>Landed cost of what you sold. The landed cost and COGS calculators on zazentax.com work this out properly.</t>
        </is>
      </c>
    </row>
    <row r="32" ht="26" customHeight="1">
      <c r="B32" s="8" t="inlineStr">
        <is>
          <t>Operating costs</t>
        </is>
      </c>
      <c r="C32" s="11" t="n">
        <v>45000</v>
      </c>
      <c r="E32" s="14" t="inlineStr">
        <is>
          <t>Fees, software, shipping, marketing, accountancy: everything except stock and your own pay.</t>
        </is>
      </c>
    </row>
    <row r="33" ht="26" customHeight="1">
      <c r="B33" s="8" t="inlineStr">
        <is>
          <t>Your salary</t>
        </is>
      </c>
      <c r="C33" s="11" t="n">
        <v>12570</v>
      </c>
      <c r="E33" s="14" t="inlineStr">
        <is>
          <t>£12,570 is the classic: uses the personal allowance exactly, with no income tax or employee NI.</t>
        </is>
      </c>
    </row>
    <row r="35">
      <c r="B35" s="5" t="inlineStr">
        <is>
          <t>Inside the company</t>
        </is>
      </c>
      <c r="C35" s="6" t="n"/>
      <c r="D35" s="6" t="n"/>
      <c r="E35" s="7" t="n"/>
    </row>
    <row r="36" ht="24" customHeight="1">
      <c r="B36" s="15" t="inlineStr">
        <is>
          <t>Profit before your pay</t>
        </is>
      </c>
      <c r="C36" s="16">
        <f>C30-C31-C32</f>
        <v/>
      </c>
    </row>
    <row r="37" ht="40" customHeight="1">
      <c r="B37" s="8" t="inlineStr">
        <is>
          <t>Employer NI on your salary</t>
        </is>
      </c>
      <c r="C37" s="17">
        <f>MAX(0,C33-C12)*C11</f>
        <v/>
      </c>
      <c r="E37" s="14" t="inlineStr">
        <is>
          <t>15% above £5,000. No Employment Allowance: a company whose only paid employee is its director is not eligible.</t>
        </is>
      </c>
    </row>
    <row r="38" ht="24" customHeight="1">
      <c r="B38" s="8" t="inlineStr">
        <is>
          <t>Taxable profit</t>
        </is>
      </c>
      <c r="C38" s="18">
        <f>MAX(0,C36-C33-C37)</f>
        <v/>
      </c>
      <c r="E38" s="14" t="inlineStr">
        <is>
          <t>Salary and employer NI are deductible.</t>
        </is>
      </c>
    </row>
    <row r="39" ht="30" customHeight="1">
      <c r="B39" s="15" t="inlineStr">
        <is>
          <t>Corporation tax</t>
        </is>
      </c>
      <c r="C39" s="19">
        <f>IF(C38&lt;=C8,C38*C6,C38*C7-IF(C38&gt;=C9,0,C10*(C9-C38)))</f>
        <v/>
      </c>
      <c r="E39" s="14" t="inlineStr">
        <is>
          <t>FY2026 bands with marginal relief. Between £50,000 and £250,000 each extra pound costs 26.5p.</t>
        </is>
      </c>
    </row>
    <row r="40" ht="24" customHeight="1">
      <c r="B40" s="15" t="inlineStr">
        <is>
          <t>Dividends you can take</t>
        </is>
      </c>
      <c r="C40" s="19">
        <f>C38-C39</f>
        <v/>
      </c>
      <c r="E40" s="14" t="inlineStr">
        <is>
          <t>This model pays out everything after corporation tax.</t>
        </is>
      </c>
    </row>
    <row r="42">
      <c r="B42" s="5" t="inlineStr">
        <is>
          <t>In your hands</t>
        </is>
      </c>
      <c r="C42" s="6" t="n"/>
      <c r="D42" s="6" t="n"/>
      <c r="E42" s="7" t="n"/>
    </row>
    <row r="43" ht="24" customHeight="1">
      <c r="B43" s="8" t="inlineStr">
        <is>
          <t>Personal allowance after taper</t>
        </is>
      </c>
      <c r="C43" s="18">
        <f>MAX(0,C13-MAX(0,(C33+C40-C16)/2))</f>
        <v/>
      </c>
      <c r="E43" s="14" t="inlineStr">
        <is>
          <t>Tapers £1 per £2 of total income above £100,000.</t>
        </is>
      </c>
    </row>
    <row r="44" ht="24" customHeight="1">
      <c r="B44" s="8" t="inlineStr">
        <is>
          <t>Taxable salary</t>
        </is>
      </c>
      <c r="C44" s="18">
        <f>MAX(0,C33-C43)</f>
        <v/>
      </c>
    </row>
    <row r="45" ht="24" customHeight="1">
      <c r="B45" s="8" t="inlineStr">
        <is>
          <t>Income tax on salary</t>
        </is>
      </c>
      <c r="C45" s="17">
        <f>MIN(C44,C14)*C17+MAX(0,MIN(C44,C15)-C14)*C18+MAX(0,C44-C15)*C19</f>
        <v/>
      </c>
    </row>
    <row r="46" ht="24" customHeight="1">
      <c r="B46" s="8" t="inlineStr">
        <is>
          <t>Employee NI on salary</t>
        </is>
      </c>
      <c r="C46" s="17">
        <f>C20*MAX(0,MIN(C33,C23)-C22)+C21*MAX(0,C33-C23)</f>
        <v/>
      </c>
    </row>
    <row r="47" ht="24" customHeight="1">
      <c r="B47" s="8" t="inlineStr">
        <is>
          <t>Taxable dividends</t>
        </is>
      </c>
      <c r="C47" s="18">
        <f>MAX(0,C40-MAX(0,C43-C33))</f>
        <v/>
      </c>
      <c r="E47" s="14" t="inlineStr">
        <is>
          <t>After any personal allowance the salary has not used.</t>
        </is>
      </c>
    </row>
    <row r="48" ht="30" customHeight="1">
      <c r="B48" s="15" t="inlineStr">
        <is>
          <t>Dividend tax</t>
        </is>
      </c>
      <c r="C48" s="19">
        <f>MAX(0,MIN(C44+C47,C14)-(C44+MIN(C24,C47)))*C25+MAX(0,MIN(C44+C47,C15)-MAX(C44+MIN(C24,C47),C14))*C26+MAX(0,C44+C47-MAX(C44+MIN(C24,C47),C15))*C27</f>
        <v/>
      </c>
      <c r="E48" s="14" t="inlineStr">
        <is>
          <t>The £500 allowance at 0% still uses band; the salary fills the bands first.</t>
        </is>
      </c>
    </row>
    <row r="50">
      <c r="B50" s="5" t="inlineStr">
        <is>
          <t>The number that matters</t>
        </is>
      </c>
      <c r="C50" s="6" t="n"/>
      <c r="D50" s="6" t="n"/>
      <c r="E50" s="7" t="n"/>
    </row>
    <row r="51" ht="26" customHeight="1">
      <c r="B51" s="15" t="inlineStr">
        <is>
          <t>In your pocket for the year</t>
        </is>
      </c>
      <c r="C51" s="19">
        <f>C33-C45-C46+C40-C48</f>
        <v/>
      </c>
    </row>
    <row r="52" ht="26" customHeight="1">
      <c r="B52" s="8" t="inlineStr">
        <is>
          <t>Share of profit you keep</t>
        </is>
      </c>
      <c r="C52" s="20">
        <f>IFERROR(C51/C36,"")</f>
        <v/>
      </c>
      <c r="E52" s="14" t="inlineStr">
        <is>
          <t>Everything else went to one of the four taxes in the chain.</t>
        </is>
      </c>
    </row>
    <row r="53" ht="24" customHeight="1">
      <c r="B53" s="8" t="inlineStr">
        <is>
          <t>Total tax and NI in the chain</t>
        </is>
      </c>
      <c r="C53" s="17">
        <f>C37+C39+C45+C46+C48</f>
        <v/>
      </c>
    </row>
  </sheetData>
  <mergeCells count="6">
    <mergeCell ref="B35:E35"/>
    <mergeCell ref="B50:E50"/>
    <mergeCell ref="B29:E29"/>
    <mergeCell ref="B3:E3"/>
    <mergeCell ref="B5:E5"/>
    <mergeCell ref="B42:E42"/>
  </mergeCells>
  <pageMargins left="0.75" right="0.75" top="1" bottom="1" header="0.5" footer="0.5"/>
</worksheet>
</file>

<file path=xl/worksheets/sheet3.xml><?xml version="1.0" encoding="utf-8"?>
<worksheet xmlns="http://schemas.openxmlformats.org/spreadsheetml/2006/main">
  <sheetPr>
    <tabColor rgb="001F2A37"/>
    <outlinePr summaryBelow="1" summaryRight="1"/>
    <pageSetUpPr/>
  </sheetPr>
  <dimension ref="B2:F19"/>
  <sheetViews>
    <sheetView showGridLines="0" workbookViewId="0">
      <selection activeCell="A1" sqref="A1"/>
    </sheetView>
  </sheetViews>
  <sheetFormatPr baseColWidth="8" defaultRowHeight="15"/>
  <cols>
    <col width="3" customWidth="1" min="1" max="1"/>
    <col width="34" customWidth="1" min="2" max="2"/>
    <col width="13" customWidth="1" min="3" max="3"/>
    <col width="13" customWidth="1" min="4" max="4"/>
    <col width="13" customWidth="1" min="5" max="5"/>
    <col width="13" customWidth="1" min="6" max="6"/>
  </cols>
  <sheetData>
    <row r="2">
      <c r="B2" s="3" t="inlineStr">
        <is>
          <t>Salary planner</t>
        </is>
      </c>
    </row>
    <row r="3" ht="40" customHeight="1">
      <c r="B3" s="4" t="inlineStr">
        <is>
          <t>Four salary strategies on the same company profit, full chain recomputed for each. The £12,570 column usually wins, but see the notes: below £6,500 a salary earns no state pension qualifying year, which is a real cost this sheet cannot price.</t>
        </is>
      </c>
    </row>
    <row r="5" ht="22" customHeight="1">
      <c r="B5" s="21" t="inlineStr">
        <is>
          <t>Salary strategy</t>
        </is>
      </c>
      <c r="C5" s="11" t="n">
        <v>0</v>
      </c>
      <c r="D5" s="11" t="n">
        <v>5000</v>
      </c>
      <c r="E5" s="11" t="n">
        <v>12570</v>
      </c>
      <c r="F5" s="11" t="n">
        <v>25000</v>
      </c>
    </row>
    <row r="6" ht="20" customHeight="1">
      <c r="B6" s="8" t="inlineStr">
        <is>
          <t>Employer NI</t>
        </is>
      </c>
      <c r="C6" s="17">
        <f>MAX(0,C5-'Take-home'!$C$12)*'Take-home'!$C$11</f>
        <v/>
      </c>
      <c r="D6" s="17">
        <f>MAX(0,D5-'Take-home'!$C$12)*'Take-home'!$C$11</f>
        <v/>
      </c>
      <c r="E6" s="17">
        <f>MAX(0,E5-'Take-home'!$C$12)*'Take-home'!$C$11</f>
        <v/>
      </c>
      <c r="F6" s="17">
        <f>MAX(0,F5-'Take-home'!$C$12)*'Take-home'!$C$11</f>
        <v/>
      </c>
    </row>
    <row r="7" ht="20" customHeight="1">
      <c r="B7" s="8" t="inlineStr">
        <is>
          <t>Taxable profit</t>
        </is>
      </c>
      <c r="C7" s="18">
        <f>MAX(0,'Take-home'!$C$36-C5-C6)</f>
        <v/>
      </c>
      <c r="D7" s="18">
        <f>MAX(0,'Take-home'!$C$36-D5-D6)</f>
        <v/>
      </c>
      <c r="E7" s="18">
        <f>MAX(0,'Take-home'!$C$36-E5-E6)</f>
        <v/>
      </c>
      <c r="F7" s="18">
        <f>MAX(0,'Take-home'!$C$36-F5-F6)</f>
        <v/>
      </c>
    </row>
    <row r="8" ht="20" customHeight="1">
      <c r="B8" s="15" t="inlineStr">
        <is>
          <t>Corporation tax</t>
        </is>
      </c>
      <c r="C8" s="17">
        <f>IF(C7&lt;='Take-home'!$C$8,C7*'Take-home'!$C$6,C7*'Take-home'!$C$7-IF(C7&gt;='Take-home'!$C$9,0,'Take-home'!$C$10*('Take-home'!$C$9-C7)))</f>
        <v/>
      </c>
      <c r="D8" s="17">
        <f>IF(D7&lt;='Take-home'!$C$8,D7*'Take-home'!$C$6,D7*'Take-home'!$C$7-IF(D7&gt;='Take-home'!$C$9,0,'Take-home'!$C$10*('Take-home'!$C$9-D7)))</f>
        <v/>
      </c>
      <c r="E8" s="17">
        <f>IF(E7&lt;='Take-home'!$C$8,E7*'Take-home'!$C$6,E7*'Take-home'!$C$7-IF(E7&gt;='Take-home'!$C$9,0,'Take-home'!$C$10*('Take-home'!$C$9-E7)))</f>
        <v/>
      </c>
      <c r="F8" s="17">
        <f>IF(F7&lt;='Take-home'!$C$8,F7*'Take-home'!$C$6,F7*'Take-home'!$C$7-IF(F7&gt;='Take-home'!$C$9,0,'Take-home'!$C$10*('Take-home'!$C$9-F7)))</f>
        <v/>
      </c>
    </row>
    <row r="9" ht="20" customHeight="1">
      <c r="B9" s="8" t="inlineStr">
        <is>
          <t>Dividends</t>
        </is>
      </c>
      <c r="C9" s="17">
        <f>C7-C8</f>
        <v/>
      </c>
      <c r="D9" s="17">
        <f>D7-D8</f>
        <v/>
      </c>
      <c r="E9" s="17">
        <f>E7-E8</f>
        <v/>
      </c>
      <c r="F9" s="17">
        <f>F7-F8</f>
        <v/>
      </c>
    </row>
    <row r="10" ht="20" customHeight="1">
      <c r="B10" s="8" t="inlineStr">
        <is>
          <t>Allowance after taper</t>
        </is>
      </c>
      <c r="C10" s="18">
        <f>MAX(0,'Take-home'!$C$13-MAX(0,(C5+C9-'Take-home'!$C$16)/2))</f>
        <v/>
      </c>
      <c r="D10" s="18">
        <f>MAX(0,'Take-home'!$C$13-MAX(0,(D5+D9-'Take-home'!$C$16)/2))</f>
        <v/>
      </c>
      <c r="E10" s="18">
        <f>MAX(0,'Take-home'!$C$13-MAX(0,(E5+E9-'Take-home'!$C$16)/2))</f>
        <v/>
      </c>
      <c r="F10" s="18">
        <f>MAX(0,'Take-home'!$C$13-MAX(0,(F5+F9-'Take-home'!$C$16)/2))</f>
        <v/>
      </c>
    </row>
    <row r="11" ht="20" customHeight="1">
      <c r="B11" s="8" t="inlineStr">
        <is>
          <t>Taxable salary</t>
        </is>
      </c>
      <c r="C11" s="18">
        <f>MAX(0,C5-C10)</f>
        <v/>
      </c>
      <c r="D11" s="18">
        <f>MAX(0,D5-D10)</f>
        <v/>
      </c>
      <c r="E11" s="18">
        <f>MAX(0,E5-E10)</f>
        <v/>
      </c>
      <c r="F11" s="18">
        <f>MAX(0,F5-F10)</f>
        <v/>
      </c>
    </row>
    <row r="12" ht="20" customHeight="1">
      <c r="B12" s="8" t="inlineStr">
        <is>
          <t>Income tax on salary</t>
        </is>
      </c>
      <c r="C12" s="17">
        <f>MIN(C11,'Take-home'!$C$14)*'Take-home'!$C$17+MAX(0,MIN(C11,'Take-home'!$C$15)-'Take-home'!$C$14)*'Take-home'!$C$18+MAX(0,C11-'Take-home'!$C$15)*'Take-home'!$C$19</f>
        <v/>
      </c>
      <c r="D12" s="17">
        <f>MIN(D11,'Take-home'!$C$14)*'Take-home'!$C$17+MAX(0,MIN(D11,'Take-home'!$C$15)-'Take-home'!$C$14)*'Take-home'!$C$18+MAX(0,D11-'Take-home'!$C$15)*'Take-home'!$C$19</f>
        <v/>
      </c>
      <c r="E12" s="17">
        <f>MIN(E11,'Take-home'!$C$14)*'Take-home'!$C$17+MAX(0,MIN(E11,'Take-home'!$C$15)-'Take-home'!$C$14)*'Take-home'!$C$18+MAX(0,E11-'Take-home'!$C$15)*'Take-home'!$C$19</f>
        <v/>
      </c>
      <c r="F12" s="17">
        <f>MIN(F11,'Take-home'!$C$14)*'Take-home'!$C$17+MAX(0,MIN(F11,'Take-home'!$C$15)-'Take-home'!$C$14)*'Take-home'!$C$18+MAX(0,F11-'Take-home'!$C$15)*'Take-home'!$C$19</f>
        <v/>
      </c>
    </row>
    <row r="13" ht="20" customHeight="1">
      <c r="B13" s="8" t="inlineStr">
        <is>
          <t>Employee NI</t>
        </is>
      </c>
      <c r="C13" s="17">
        <f>'Take-home'!$C$20*MAX(0,MIN(C5,'Take-home'!$C$23)-'Take-home'!$C$22)+'Take-home'!$C$21*MAX(0,C5-'Take-home'!$C$23)</f>
        <v/>
      </c>
      <c r="D13" s="17">
        <f>'Take-home'!$C$20*MAX(0,MIN(D5,'Take-home'!$C$23)-'Take-home'!$C$22)+'Take-home'!$C$21*MAX(0,D5-'Take-home'!$C$23)</f>
        <v/>
      </c>
      <c r="E13" s="17">
        <f>'Take-home'!$C$20*MAX(0,MIN(E5,'Take-home'!$C$23)-'Take-home'!$C$22)+'Take-home'!$C$21*MAX(0,E5-'Take-home'!$C$23)</f>
        <v/>
      </c>
      <c r="F13" s="17">
        <f>'Take-home'!$C$20*MAX(0,MIN(F5,'Take-home'!$C$23)-'Take-home'!$C$22)+'Take-home'!$C$21*MAX(0,F5-'Take-home'!$C$23)</f>
        <v/>
      </c>
    </row>
    <row r="14" ht="20" customHeight="1">
      <c r="B14" s="8" t="inlineStr">
        <is>
          <t>Taxable dividends</t>
        </is>
      </c>
      <c r="C14" s="18">
        <f>MAX(0,C9-MAX(0,C10-C5))</f>
        <v/>
      </c>
      <c r="D14" s="18">
        <f>MAX(0,D9-MAX(0,D10-D5))</f>
        <v/>
      </c>
      <c r="E14" s="18">
        <f>MAX(0,E9-MAX(0,E10-E5))</f>
        <v/>
      </c>
      <c r="F14" s="18">
        <f>MAX(0,F9-MAX(0,F10-F5))</f>
        <v/>
      </c>
    </row>
    <row r="15" ht="20" customHeight="1">
      <c r="B15" s="8" t="inlineStr">
        <is>
          <t>Dividend tax</t>
        </is>
      </c>
      <c r="C15" s="17">
        <f>MAX(0,MIN(C11+C14,'Take-home'!$C$14)-(C11+MIN('Take-home'!$C$24,C14)))*'Take-home'!$C$25+MAX(0,MIN(C11+C14,'Take-home'!$C$15)-MAX(C11+MIN('Take-home'!$C$24,C14),'Take-home'!$C$14))*'Take-home'!$C$26+MAX(0,C11+C14-MAX(C11+MIN('Take-home'!$C$24,C14),'Take-home'!$C$15))*'Take-home'!$C$27</f>
        <v/>
      </c>
      <c r="D15" s="17">
        <f>MAX(0,MIN(D11+D14,'Take-home'!$C$14)-(D11+MIN('Take-home'!$C$24,D14)))*'Take-home'!$C$25+MAX(0,MIN(D11+D14,'Take-home'!$C$15)-MAX(D11+MIN('Take-home'!$C$24,D14),'Take-home'!$C$14))*'Take-home'!$C$26+MAX(0,D11+D14-MAX(D11+MIN('Take-home'!$C$24,D14),'Take-home'!$C$15))*'Take-home'!$C$27</f>
        <v/>
      </c>
      <c r="E15" s="17">
        <f>MAX(0,MIN(E11+E14,'Take-home'!$C$14)-(E11+MIN('Take-home'!$C$24,E14)))*'Take-home'!$C$25+MAX(0,MIN(E11+E14,'Take-home'!$C$15)-MAX(E11+MIN('Take-home'!$C$24,E14),'Take-home'!$C$14))*'Take-home'!$C$26+MAX(0,E11+E14-MAX(E11+MIN('Take-home'!$C$24,E14),'Take-home'!$C$15))*'Take-home'!$C$27</f>
        <v/>
      </c>
      <c r="F15" s="17">
        <f>MAX(0,MIN(F11+F14,'Take-home'!$C$14)-(F11+MIN('Take-home'!$C$24,F14)))*'Take-home'!$C$25+MAX(0,MIN(F11+F14,'Take-home'!$C$15)-MAX(F11+MIN('Take-home'!$C$24,F14),'Take-home'!$C$14))*'Take-home'!$C$26+MAX(0,F11+F14-MAX(F11+MIN('Take-home'!$C$24,F14),'Take-home'!$C$15))*'Take-home'!$C$27</f>
        <v/>
      </c>
    </row>
    <row r="16" ht="20" customHeight="1">
      <c r="B16" s="15" t="inlineStr">
        <is>
          <t>In your pocket</t>
        </is>
      </c>
      <c r="C16" s="19">
        <f>C5-C12-C13+C9-C15</f>
        <v/>
      </c>
      <c r="D16" s="19">
        <f>D5-D12-D13+D9-D15</f>
        <v/>
      </c>
      <c r="E16" s="19">
        <f>E5-E12-E13+E9-E15</f>
        <v/>
      </c>
      <c r="F16" s="19">
        <f>F5-F12-F13+F9-F15</f>
        <v/>
      </c>
    </row>
    <row r="17" ht="20" customHeight="1">
      <c r="B17" s="8" t="inlineStr">
        <is>
          <t>Share of profit kept</t>
        </is>
      </c>
      <c r="C17" s="20">
        <f>IFERROR(C16/'Take-home'!$C$36,"")</f>
        <v/>
      </c>
      <c r="D17" s="20">
        <f>IFERROR(D16/'Take-home'!$C$36,"")</f>
        <v/>
      </c>
      <c r="E17" s="20">
        <f>IFERROR(E16/'Take-home'!$C$36,"")</f>
        <v/>
      </c>
      <c r="F17" s="20">
        <f>IFERROR(F16/'Take-home'!$C$36,"")</f>
        <v/>
      </c>
    </row>
    <row r="19" ht="52" customHeight="1">
      <c r="B19" s="14" t="inlineStr">
        <is>
          <t>Zero and £5,000 avoid employer NI but waste the personal allowance and, below £6,500, earn no state pension qualifying year. £25,000 triggers income tax, employee NI and more employer NI. The £12,570 column is the classic for a reason. Profit and rates come from the Take-home sheet.</t>
        </is>
      </c>
    </row>
  </sheetData>
  <mergeCells count="2">
    <mergeCell ref="B3:F3"/>
    <mergeCell ref="B19:F19"/>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zazentax.com</dc:creator>
  <dc:title xmlns:dc="http://purl.org/dc/elements/1.1/">Zazen Tax - Seller Take-Home Calculator</dc:title>
  <dc:subject xmlns:dc="http://purl.org/dc/elements/1.1/">Revenue to pocket: corporation tax, salary, dividends and the salary planner</dc:subject>
  <dcterms:created xmlns:dcterms="http://purl.org/dc/terms/" xmlns:xsi="http://www.w3.org/2001/XMLSchema-instance" xsi:type="dcterms:W3CDTF">2026-08-07T18:53:16Z</dcterms:created>
  <dcterms:modified xmlns:dcterms="http://purl.org/dc/terms/" xmlns:xsi="http://www.w3.org/2001/XMLSchema-instance" xsi:type="dcterms:W3CDTF">2026-08-07T18:53:16Z</dcterms:modified>
</cp:coreProperties>
</file>