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Assumptions" sheetId="2" state="visible" r:id="rId2"/>
    <sheet xmlns:r="http://schemas.openxmlformats.org/officeDocument/2006/relationships" name="PL" sheetId="3" state="visible" r:id="rId3"/>
    <sheet xmlns:r="http://schemas.openxmlformats.org/officeDocument/2006/relationships" name="BS" sheetId="4" state="visible" r:id="rId4"/>
    <sheet xmlns:r="http://schemas.openxmlformats.org/officeDocument/2006/relationships" name="CF" sheetId="5" state="visible" r:id="rId5"/>
  </sheets>
  <definedNames/>
  <calcPr calcId="124519" fullCalcOnLoad="1"/>
</workbook>
</file>

<file path=xl/styles.xml><?xml version="1.0" encoding="utf-8"?>
<styleSheet xmlns="http://schemas.openxmlformats.org/spreadsheetml/2006/main">
  <numFmts count="2">
    <numFmt numFmtId="164" formatCode="£#,##0.00"/>
    <numFmt numFmtId="165" formatCode="0.0%"/>
  </numFmts>
  <fonts count="10">
    <font>
      <name val="Calibri"/>
      <family val="2"/>
      <color theme="1"/>
      <sz val="11"/>
      <scheme val="minor"/>
    </font>
    <font>
      <name val="Calibri"/>
      <b val="1"/>
      <color rgb="006B7280"/>
      <sz val="9"/>
    </font>
    <font>
      <name val="Calibri"/>
      <b val="1"/>
      <color rgb="001F2A37"/>
      <sz val="16"/>
    </font>
    <font>
      <name val="Calibri"/>
      <color rgb="006B7280"/>
      <sz val="9"/>
    </font>
    <font>
      <name val="Calibri"/>
      <b val="1"/>
      <color rgb="001F2A37"/>
      <sz val="11"/>
    </font>
    <font>
      <name val="Calibri"/>
      <color rgb="00333333"/>
      <sz val="10"/>
    </font>
    <font>
      <name val="Calibri"/>
      <b val="1"/>
      <color rgb="00FFFFFF"/>
      <sz val="11"/>
    </font>
    <font>
      <name val="Calibri"/>
      <color rgb="001F2A37"/>
      <sz val="10"/>
    </font>
    <font>
      <name val="Calibri"/>
      <b val="1"/>
      <color rgb="001F2A37"/>
      <sz val="10"/>
    </font>
    <font>
      <name val="Calibri"/>
      <i val="1"/>
      <color rgb="006B7280"/>
      <sz val="9"/>
    </font>
  </fonts>
  <fills count="6">
    <fill>
      <patternFill/>
    </fill>
    <fill>
      <patternFill patternType="gray125"/>
    </fill>
    <fill>
      <patternFill patternType="solid">
        <fgColor rgb="001F2A37"/>
      </patternFill>
    </fill>
    <fill>
      <patternFill patternType="solid">
        <fgColor rgb="00FFF6DC"/>
      </patternFill>
    </fill>
    <fill>
      <patternFill patternType="solid">
        <fgColor rgb="00EDF1F7"/>
      </patternFill>
    </fill>
    <fill>
      <patternFill patternType="solid">
        <fgColor rgb="00FFFFFF"/>
      </patternFill>
    </fill>
  </fills>
  <borders count="2">
    <border>
      <left/>
      <right/>
      <top/>
      <bottom/>
      <diagonal/>
    </border>
    <border>
      <left style="thin">
        <color rgb="00D5DBE3"/>
      </left>
      <right style="thin">
        <color rgb="00D5DBE3"/>
      </right>
      <top style="thin">
        <color rgb="00D5DBE3"/>
      </top>
      <bottom style="thin">
        <color rgb="00D5DBE3"/>
      </bottom>
    </border>
  </borders>
  <cellStyleXfs count="1">
    <xf numFmtId="0" fontId="0" fillId="0" borderId="0"/>
  </cellStyleXfs>
  <cellXfs count="19">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pivotButton="0" quotePrefix="0" xfId="0"/>
    <xf numFmtId="0" fontId="5" fillId="0" borderId="0" applyAlignment="1" pivotButton="0" quotePrefix="0" xfId="0">
      <alignment vertical="top" wrapText="1"/>
    </xf>
    <xf numFmtId="0" fontId="6" fillId="2" borderId="0" pivotButton="0" quotePrefix="0" xfId="0"/>
    <xf numFmtId="0" fontId="0" fillId="2" borderId="0" pivotButton="0" quotePrefix="0" xfId="0"/>
    <xf numFmtId="0" fontId="7" fillId="0" borderId="0" pivotButton="0" quotePrefix="0" xfId="0"/>
    <xf numFmtId="3" fontId="8" fillId="3" borderId="1" pivotButton="0" quotePrefix="0" xfId="0"/>
    <xf numFmtId="0" fontId="3" fillId="0" borderId="0" applyAlignment="1" pivotButton="0" quotePrefix="0" xfId="0">
      <alignment vertical="center" wrapText="1"/>
    </xf>
    <xf numFmtId="164" fontId="8" fillId="3" borderId="1" pivotButton="0" quotePrefix="0" xfId="0"/>
    <xf numFmtId="165" fontId="8" fillId="3" borderId="1" pivotButton="0" quotePrefix="0" xfId="0"/>
    <xf numFmtId="164" fontId="8" fillId="4" borderId="1" pivotButton="0" quotePrefix="0" xfId="0"/>
    <xf numFmtId="0" fontId="6" fillId="2" borderId="0" applyAlignment="1" pivotButton="0" quotePrefix="0" xfId="0">
      <alignment vertical="center" wrapText="1"/>
    </xf>
    <xf numFmtId="0" fontId="7" fillId="5" borderId="1" pivotButton="0" quotePrefix="0" xfId="0"/>
    <xf numFmtId="164" fontId="7" fillId="4" borderId="1" pivotButton="0" quotePrefix="0" xfId="0"/>
    <xf numFmtId="0" fontId="8" fillId="5" borderId="1" pivotButton="0" quotePrefix="0" xfId="0"/>
    <xf numFmtId="0" fontId="9"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F18"/>
  <sheetViews>
    <sheetView showGridLines="0" workbookViewId="0">
      <selection activeCell="A1" sqref="A1"/>
    </sheetView>
  </sheetViews>
  <sheetFormatPr baseColWidth="8" defaultRowHeight="15"/>
  <cols>
    <col width="3" customWidth="1" min="1" max="1"/>
    <col width="100" customWidth="1" min="2" max="2"/>
  </cols>
  <sheetData>
    <row r="1">
      <c r="A1" s="1" t="inlineStr">
        <is>
          <t>ZAZEN TAX</t>
        </is>
      </c>
    </row>
    <row r="2">
      <c r="A2" s="2" t="inlineStr">
        <is>
          <t>Three-Statement Financial Model</t>
        </is>
      </c>
    </row>
    <row r="3">
      <c r="A3" s="3" t="inlineStr">
        <is>
          <t>P and L, balance sheet and cash flow, properly linked.</t>
        </is>
      </c>
    </row>
    <row r="5">
      <c r="B5" s="4" t="inlineStr">
        <is>
          <t>Balances by construction</t>
        </is>
      </c>
    </row>
    <row r="6" ht="60" customHeight="1">
      <c r="B6" s="5" t="inlineStr">
        <is>
          <t>Cash on the balance sheet is the cash flow statement's closing balance. Retained earnings roll up each month's profit after tax. The check row on the balance sheet proves the equality every month, and it holds for any assumptions you enter, because it is built in rather than checked in.</t>
        </is>
      </c>
    </row>
    <row r="8">
      <c r="B8" s="4" t="inlineStr">
        <is>
          <t>The conventions</t>
        </is>
      </c>
    </row>
    <row r="9" ht="75" customHeight="1">
      <c r="B9" s="5" t="inlineStr">
        <is>
          <t>Debtors are revenue times 52 days over 365. Creditors are variable plus fixed costs times 38 days over 365. Corporation tax accrues at the 25 per cent main rate and none is paid inside the year, because it falls due nine months after the year end. Profits between £50,000 and £250,000 get marginal relief the model does not show; the demo company is above the band. Everything runs ex VAT.</t>
        </is>
      </c>
    </row>
    <row r="11">
      <c r="B11" s="4" t="inlineStr">
        <is>
          <t>What the demo year says</t>
        </is>
      </c>
    </row>
    <row r="12" ht="60" customHeight="1">
      <c r="B12" s="5" t="inlineStr">
        <is>
          <t>Meridian grows 1 per cent a month. Profit after tax is £282,901; cash climbs £330,048. The gap is the unpaid tax accrual less the working capital that growth absorbs, and the cash flow sheet itemises it. A model that cannot explain its own gap between profit and cash is a drawing, not a model.</t>
        </is>
      </c>
    </row>
    <row r="14">
      <c r="B14" s="4" t="inlineStr">
        <is>
          <t>A limit to respect</t>
        </is>
      </c>
    </row>
    <row r="15" ht="30" customHeight="1">
      <c r="B15" s="5" t="inlineStr">
        <is>
          <t>A loss-making month offsets tax accrued earlier in the year. A loss-making year is a loss carried forward, not a refund, which this model does not attempt. Take advice at that point.</t>
        </is>
      </c>
    </row>
    <row r="17">
      <c r="B17" s="4" t="inlineStr">
        <is>
          <t>General information</t>
        </is>
      </c>
    </row>
    <row r="18" ht="30" customHeight="1">
      <c r="B18" s="5" t="inlineStr">
        <is>
          <t>Conventions are stated on each sheet. This is general information, not advice for your circumstances.</t>
        </is>
      </c>
    </row>
  </sheetData>
  <mergeCells count="1">
    <mergeCell ref="A3:F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6"/>
  <sheetViews>
    <sheetView showGridLines="0" workbookViewId="0">
      <selection activeCell="A1" sqref="A1"/>
    </sheetView>
  </sheetViews>
  <sheetFormatPr baseColWidth="8" defaultRowHeight="15"/>
  <sheetData>
    <row r="1">
      <c r="A1" s="1" t="inlineStr">
        <is>
          <t>ZAZEN TAX</t>
        </is>
      </c>
    </row>
    <row r="2">
      <c r="A2" s="2" t="inlineStr">
        <is>
          <t>ZAZEN TAX</t>
        </is>
      </c>
    </row>
    <row r="3">
      <c r="A3" s="3" t="inlineStr">
        <is>
          <t>One sheet drives all three statements</t>
        </is>
      </c>
    </row>
    <row r="5" ht="19" customHeight="1">
      <c r="A5" s="6" t="inlineStr">
        <is>
          <t xml:space="preserve">  The engine</t>
        </is>
      </c>
      <c r="B5" s="7" t="n"/>
      <c r="C5" s="7" t="n"/>
    </row>
    <row r="6">
      <c r="A6" s="8" t="inlineStr">
        <is>
          <t>Clients</t>
        </is>
      </c>
      <c r="B6" s="9" t="n">
        <v>40</v>
      </c>
      <c r="C6" s="10" t="inlineStr"/>
    </row>
    <row r="7">
      <c r="A7" s="8" t="inlineStr">
        <is>
          <t>Average retainer, a month</t>
        </is>
      </c>
      <c r="B7" s="11" t="n">
        <v>6700</v>
      </c>
      <c r="C7" s="10" t="inlineStr"/>
    </row>
    <row r="8">
      <c r="A8" s="8" t="inlineStr">
        <is>
          <t>Revenue growth, a month</t>
        </is>
      </c>
      <c r="B8" s="12" t="n">
        <v>0.01</v>
      </c>
      <c r="C8" s="10" t="inlineStr"/>
    </row>
    <row r="9">
      <c r="A9" s="8" t="inlineStr">
        <is>
          <t>Variable cost share</t>
        </is>
      </c>
      <c r="B9" s="12" t="n">
        <v>0.45</v>
      </c>
      <c r="C9" s="10" t="inlineStr"/>
    </row>
    <row r="10">
      <c r="A10" s="8" t="inlineStr">
        <is>
          <t>Fixed costs, a month</t>
        </is>
      </c>
      <c r="B10" s="11" t="n">
        <v>120000</v>
      </c>
      <c r="C10" s="10" t="inlineStr"/>
    </row>
    <row r="11">
      <c r="A11" s="8" t="inlineStr">
        <is>
          <t>Debtor days</t>
        </is>
      </c>
      <c r="B11" s="9" t="n">
        <v>52</v>
      </c>
      <c r="C11" s="10" t="inlineStr"/>
    </row>
    <row r="12">
      <c r="A12" s="8" t="inlineStr">
        <is>
          <t>Creditor days</t>
        </is>
      </c>
      <c r="B12" s="9" t="n">
        <v>38</v>
      </c>
      <c r="C12" s="10" t="inlineStr">
        <is>
          <t>Measured over variable plus fixed costs.</t>
        </is>
      </c>
    </row>
    <row r="13">
      <c r="A13" s="8" t="inlineStr">
        <is>
          <t>Depreciation, a month</t>
        </is>
      </c>
      <c r="B13" s="11" t="n">
        <v>3000</v>
      </c>
      <c r="C13" s="10" t="inlineStr"/>
    </row>
    <row r="14">
      <c r="A14" s="8" t="inlineStr">
        <is>
          <t>Capex, a month</t>
        </is>
      </c>
      <c r="B14" s="11" t="n">
        <v>4000</v>
      </c>
      <c r="C14" s="10" t="inlineStr"/>
    </row>
    <row r="15">
      <c r="A15" s="8" t="inlineStr">
        <is>
          <t>Facility drawn</t>
        </is>
      </c>
      <c r="B15" s="11" t="n">
        <v>180000</v>
      </c>
      <c r="C15" s="10" t="inlineStr"/>
    </row>
    <row r="16">
      <c r="A16" s="8" t="inlineStr">
        <is>
          <t>Interest rate</t>
        </is>
      </c>
      <c r="B16" s="12" t="n">
        <v>0.09</v>
      </c>
      <c r="C16" s="10" t="inlineStr"/>
    </row>
    <row r="17">
      <c r="A17" s="8" t="inlineStr">
        <is>
          <t>Corporation tax rate</t>
        </is>
      </c>
      <c r="B17" s="12" t="n">
        <v>0.25</v>
      </c>
      <c r="C17" s="10" t="inlineStr">
        <is>
          <t>The main rate. See the read me on marginal relief.</t>
        </is>
      </c>
    </row>
    <row r="19" ht="19" customHeight="1">
      <c r="A19" s="6" t="inlineStr">
        <is>
          <t xml:space="preserve">  The opening balance sheet</t>
        </is>
      </c>
      <c r="B19" s="7" t="n"/>
      <c r="C19" s="7" t="n"/>
    </row>
    <row r="20">
      <c r="A20" s="8" t="inlineStr">
        <is>
          <t>Fixed assets</t>
        </is>
      </c>
      <c r="B20" s="11" t="n">
        <v>120000</v>
      </c>
      <c r="C20" s="10" t="inlineStr"/>
    </row>
    <row r="21">
      <c r="A21" s="8" t="inlineStr">
        <is>
          <t>Debtors</t>
        </is>
      </c>
      <c r="B21" s="11" t="n">
        <v>458000</v>
      </c>
      <c r="C21" s="10" t="inlineStr"/>
    </row>
    <row r="22">
      <c r="A22" s="8" t="inlineStr">
        <is>
          <t>Cash</t>
        </is>
      </c>
      <c r="B22" s="11" t="n">
        <v>190000</v>
      </c>
      <c r="C22" s="10" t="inlineStr"/>
    </row>
    <row r="23">
      <c r="A23" s="8" t="inlineStr">
        <is>
          <t>Creditors</t>
        </is>
      </c>
      <c r="B23" s="11" t="n">
        <v>300000</v>
      </c>
      <c r="C23" s="10" t="inlineStr"/>
    </row>
    <row r="24">
      <c r="A24" s="8" t="inlineStr">
        <is>
          <t>Debt</t>
        </is>
      </c>
      <c r="B24" s="11" t="n">
        <v>180000</v>
      </c>
      <c r="C24" s="10" t="inlineStr"/>
    </row>
    <row r="25">
      <c r="A25" s="8" t="inlineStr">
        <is>
          <t>Share capital</t>
        </is>
      </c>
      <c r="B25" s="11" t="n">
        <v>1000</v>
      </c>
      <c r="C25" s="10" t="inlineStr"/>
    </row>
    <row r="26">
      <c r="A26" s="8" t="inlineStr">
        <is>
          <t>Retained earnings, opening</t>
        </is>
      </c>
      <c r="B26" s="13">
        <f>$B$20+$B$21+$B$22-$B$23-$B$24-$B$25</f>
        <v/>
      </c>
      <c r="C26" s="10" t="inlineStr">
        <is>
          <t>The balancing figure, which is what retained earnings is.</t>
        </is>
      </c>
    </row>
  </sheetData>
  <mergeCells count="1">
    <mergeCell ref="A3:C3"/>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N18"/>
  <sheetViews>
    <sheetView showGridLines="0" workbookViewId="0">
      <selection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3" customWidth="1" min="14" max="14"/>
  </cols>
  <sheetData>
    <row r="1">
      <c r="A1" s="1" t="inlineStr">
        <is>
          <t>ZAZEN TAX</t>
        </is>
      </c>
    </row>
    <row r="2">
      <c r="A2" s="2" t="inlineStr">
        <is>
          <t>ZAZEN TAX</t>
        </is>
      </c>
    </row>
    <row r="3">
      <c r="A3" s="3" t="inlineStr">
        <is>
          <t>The P and L, twelve months</t>
        </is>
      </c>
    </row>
    <row r="5" ht="28" customHeight="1">
      <c r="A5" s="14" t="inlineStr"/>
      <c r="B5" s="14" t="inlineStr">
        <is>
          <t>M1</t>
        </is>
      </c>
      <c r="C5" s="14" t="inlineStr">
        <is>
          <t>M2</t>
        </is>
      </c>
      <c r="D5" s="14" t="inlineStr">
        <is>
          <t>M3</t>
        </is>
      </c>
      <c r="E5" s="14" t="inlineStr">
        <is>
          <t>M4</t>
        </is>
      </c>
      <c r="F5" s="14" t="inlineStr">
        <is>
          <t>M5</t>
        </is>
      </c>
      <c r="G5" s="14" t="inlineStr">
        <is>
          <t>M6</t>
        </is>
      </c>
      <c r="H5" s="14" t="inlineStr">
        <is>
          <t>M7</t>
        </is>
      </c>
      <c r="I5" s="14" t="inlineStr">
        <is>
          <t>M8</t>
        </is>
      </c>
      <c r="J5" s="14" t="inlineStr">
        <is>
          <t>M9</t>
        </is>
      </c>
      <c r="K5" s="14" t="inlineStr">
        <is>
          <t>M10</t>
        </is>
      </c>
      <c r="L5" s="14" t="inlineStr">
        <is>
          <t>M11</t>
        </is>
      </c>
      <c r="M5" s="14" t="inlineStr">
        <is>
          <t>M12</t>
        </is>
      </c>
      <c r="N5" s="14" t="inlineStr">
        <is>
          <t>Year</t>
        </is>
      </c>
    </row>
    <row r="6">
      <c r="A6" s="15" t="inlineStr">
        <is>
          <t>Revenue</t>
        </is>
      </c>
      <c r="B6" s="16">
        <f>Assumptions!$B$6*Assumptions!$B$7</f>
        <v/>
      </c>
      <c r="C6" s="16">
        <f>B6*(1+Assumptions!$B$8)</f>
        <v/>
      </c>
      <c r="D6" s="16">
        <f>C6*(1+Assumptions!$B$8)</f>
        <v/>
      </c>
      <c r="E6" s="16">
        <f>D6*(1+Assumptions!$B$8)</f>
        <v/>
      </c>
      <c r="F6" s="16">
        <f>E6*(1+Assumptions!$B$8)</f>
        <v/>
      </c>
      <c r="G6" s="16">
        <f>F6*(1+Assumptions!$B$8)</f>
        <v/>
      </c>
      <c r="H6" s="16">
        <f>G6*(1+Assumptions!$B$8)</f>
        <v/>
      </c>
      <c r="I6" s="16">
        <f>H6*(1+Assumptions!$B$8)</f>
        <v/>
      </c>
      <c r="J6" s="16">
        <f>I6*(1+Assumptions!$B$8)</f>
        <v/>
      </c>
      <c r="K6" s="16">
        <f>J6*(1+Assumptions!$B$8)</f>
        <v/>
      </c>
      <c r="L6" s="16">
        <f>K6*(1+Assumptions!$B$8)</f>
        <v/>
      </c>
      <c r="M6" s="16">
        <f>L6*(1+Assumptions!$B$8)</f>
        <v/>
      </c>
      <c r="N6" s="16">
        <f>SUM(B6:M6)</f>
        <v/>
      </c>
    </row>
    <row r="7">
      <c r="A7" s="15" t="inlineStr">
        <is>
          <t>Variable costs</t>
        </is>
      </c>
      <c r="B7" s="16">
        <f>B6*Assumptions!$B$9</f>
        <v/>
      </c>
      <c r="C7" s="16">
        <f>C6*Assumptions!$B$9</f>
        <v/>
      </c>
      <c r="D7" s="16">
        <f>D6*Assumptions!$B$9</f>
        <v/>
      </c>
      <c r="E7" s="16">
        <f>E6*Assumptions!$B$9</f>
        <v/>
      </c>
      <c r="F7" s="16">
        <f>F6*Assumptions!$B$9</f>
        <v/>
      </c>
      <c r="G7" s="16">
        <f>G6*Assumptions!$B$9</f>
        <v/>
      </c>
      <c r="H7" s="16">
        <f>H6*Assumptions!$B$9</f>
        <v/>
      </c>
      <c r="I7" s="16">
        <f>I6*Assumptions!$B$9</f>
        <v/>
      </c>
      <c r="J7" s="16">
        <f>J6*Assumptions!$B$9</f>
        <v/>
      </c>
      <c r="K7" s="16">
        <f>K6*Assumptions!$B$9</f>
        <v/>
      </c>
      <c r="L7" s="16">
        <f>L6*Assumptions!$B$9</f>
        <v/>
      </c>
      <c r="M7" s="16">
        <f>M6*Assumptions!$B$9</f>
        <v/>
      </c>
      <c r="N7" s="16">
        <f>SUM(B7:M7)</f>
        <v/>
      </c>
    </row>
    <row r="8">
      <c r="A8" s="15" t="inlineStr">
        <is>
          <t>Contribution</t>
        </is>
      </c>
      <c r="B8" s="16">
        <f>B6-B7</f>
        <v/>
      </c>
      <c r="C8" s="16">
        <f>C6-C7</f>
        <v/>
      </c>
      <c r="D8" s="16">
        <f>D6-D7</f>
        <v/>
      </c>
      <c r="E8" s="16">
        <f>E6-E7</f>
        <v/>
      </c>
      <c r="F8" s="16">
        <f>F6-F7</f>
        <v/>
      </c>
      <c r="G8" s="16">
        <f>G6-G7</f>
        <v/>
      </c>
      <c r="H8" s="16">
        <f>H6-H7</f>
        <v/>
      </c>
      <c r="I8" s="16">
        <f>I6-I7</f>
        <v/>
      </c>
      <c r="J8" s="16">
        <f>J6-J7</f>
        <v/>
      </c>
      <c r="K8" s="16">
        <f>K6-K7</f>
        <v/>
      </c>
      <c r="L8" s="16">
        <f>L6-L7</f>
        <v/>
      </c>
      <c r="M8" s="16">
        <f>M6-M7</f>
        <v/>
      </c>
      <c r="N8" s="16">
        <f>SUM(B8:M8)</f>
        <v/>
      </c>
    </row>
    <row r="9">
      <c r="A9" s="15" t="inlineStr">
        <is>
          <t>Fixed costs</t>
        </is>
      </c>
      <c r="B9" s="16">
        <f>Assumptions!$B$10</f>
        <v/>
      </c>
      <c r="C9" s="16">
        <f>Assumptions!$B$10</f>
        <v/>
      </c>
      <c r="D9" s="16">
        <f>Assumptions!$B$10</f>
        <v/>
      </c>
      <c r="E9" s="16">
        <f>Assumptions!$B$10</f>
        <v/>
      </c>
      <c r="F9" s="16">
        <f>Assumptions!$B$10</f>
        <v/>
      </c>
      <c r="G9" s="16">
        <f>Assumptions!$B$10</f>
        <v/>
      </c>
      <c r="H9" s="16">
        <f>Assumptions!$B$10</f>
        <v/>
      </c>
      <c r="I9" s="16">
        <f>Assumptions!$B$10</f>
        <v/>
      </c>
      <c r="J9" s="16">
        <f>Assumptions!$B$10</f>
        <v/>
      </c>
      <c r="K9" s="16">
        <f>Assumptions!$B$10</f>
        <v/>
      </c>
      <c r="L9" s="16">
        <f>Assumptions!$B$10</f>
        <v/>
      </c>
      <c r="M9" s="16">
        <f>Assumptions!$B$10</f>
        <v/>
      </c>
      <c r="N9" s="16">
        <f>SUM(B9:M9)</f>
        <v/>
      </c>
    </row>
    <row r="10">
      <c r="A10" s="17" t="inlineStr">
        <is>
          <t>EBITDA</t>
        </is>
      </c>
      <c r="B10" s="13">
        <f>B8-B9</f>
        <v/>
      </c>
      <c r="C10" s="13">
        <f>C8-C9</f>
        <v/>
      </c>
      <c r="D10" s="13">
        <f>D8-D9</f>
        <v/>
      </c>
      <c r="E10" s="13">
        <f>E8-E9</f>
        <v/>
      </c>
      <c r="F10" s="13">
        <f>F8-F9</f>
        <v/>
      </c>
      <c r="G10" s="13">
        <f>G8-G9</f>
        <v/>
      </c>
      <c r="H10" s="13">
        <f>H8-H9</f>
        <v/>
      </c>
      <c r="I10" s="13">
        <f>I8-I9</f>
        <v/>
      </c>
      <c r="J10" s="13">
        <f>J8-J9</f>
        <v/>
      </c>
      <c r="K10" s="13">
        <f>K8-K9</f>
        <v/>
      </c>
      <c r="L10" s="13">
        <f>L8-L9</f>
        <v/>
      </c>
      <c r="M10" s="13">
        <f>M8-M9</f>
        <v/>
      </c>
      <c r="N10" s="13">
        <f>SUM(B10:M10)</f>
        <v/>
      </c>
    </row>
    <row r="11">
      <c r="A11" s="15" t="inlineStr">
        <is>
          <t>Depreciation</t>
        </is>
      </c>
      <c r="B11" s="16">
        <f>Assumptions!$B$13</f>
        <v/>
      </c>
      <c r="C11" s="16">
        <f>Assumptions!$B$13</f>
        <v/>
      </c>
      <c r="D11" s="16">
        <f>Assumptions!$B$13</f>
        <v/>
      </c>
      <c r="E11" s="16">
        <f>Assumptions!$B$13</f>
        <v/>
      </c>
      <c r="F11" s="16">
        <f>Assumptions!$B$13</f>
        <v/>
      </c>
      <c r="G11" s="16">
        <f>Assumptions!$B$13</f>
        <v/>
      </c>
      <c r="H11" s="16">
        <f>Assumptions!$B$13</f>
        <v/>
      </c>
      <c r="I11" s="16">
        <f>Assumptions!$B$13</f>
        <v/>
      </c>
      <c r="J11" s="16">
        <f>Assumptions!$B$13</f>
        <v/>
      </c>
      <c r="K11" s="16">
        <f>Assumptions!$B$13</f>
        <v/>
      </c>
      <c r="L11" s="16">
        <f>Assumptions!$B$13</f>
        <v/>
      </c>
      <c r="M11" s="16">
        <f>Assumptions!$B$13</f>
        <v/>
      </c>
      <c r="N11" s="16">
        <f>SUM(B11:M11)</f>
        <v/>
      </c>
    </row>
    <row r="12">
      <c r="A12" s="15" t="inlineStr">
        <is>
          <t>Operating profit</t>
        </is>
      </c>
      <c r="B12" s="16">
        <f>B10-B11</f>
        <v/>
      </c>
      <c r="C12" s="16">
        <f>C10-C11</f>
        <v/>
      </c>
      <c r="D12" s="16">
        <f>D10-D11</f>
        <v/>
      </c>
      <c r="E12" s="16">
        <f>E10-E11</f>
        <v/>
      </c>
      <c r="F12" s="16">
        <f>F10-F11</f>
        <v/>
      </c>
      <c r="G12" s="16">
        <f>G10-G11</f>
        <v/>
      </c>
      <c r="H12" s="16">
        <f>H10-H11</f>
        <v/>
      </c>
      <c r="I12" s="16">
        <f>I10-I11</f>
        <v/>
      </c>
      <c r="J12" s="16">
        <f>J10-J11</f>
        <v/>
      </c>
      <c r="K12" s="16">
        <f>K10-K11</f>
        <v/>
      </c>
      <c r="L12" s="16">
        <f>L10-L11</f>
        <v/>
      </c>
      <c r="M12" s="16">
        <f>M10-M11</f>
        <v/>
      </c>
      <c r="N12" s="16">
        <f>SUM(B12:M12)</f>
        <v/>
      </c>
    </row>
    <row r="13">
      <c r="A13" s="15" t="inlineStr">
        <is>
          <t>Interest</t>
        </is>
      </c>
      <c r="B13" s="16">
        <f>Assumptions!$B$15*Assumptions!$B$16/12</f>
        <v/>
      </c>
      <c r="C13" s="16">
        <f>Assumptions!$B$15*Assumptions!$B$16/12</f>
        <v/>
      </c>
      <c r="D13" s="16">
        <f>Assumptions!$B$15*Assumptions!$B$16/12</f>
        <v/>
      </c>
      <c r="E13" s="16">
        <f>Assumptions!$B$15*Assumptions!$B$16/12</f>
        <v/>
      </c>
      <c r="F13" s="16">
        <f>Assumptions!$B$15*Assumptions!$B$16/12</f>
        <v/>
      </c>
      <c r="G13" s="16">
        <f>Assumptions!$B$15*Assumptions!$B$16/12</f>
        <v/>
      </c>
      <c r="H13" s="16">
        <f>Assumptions!$B$15*Assumptions!$B$16/12</f>
        <v/>
      </c>
      <c r="I13" s="16">
        <f>Assumptions!$B$15*Assumptions!$B$16/12</f>
        <v/>
      </c>
      <c r="J13" s="16">
        <f>Assumptions!$B$15*Assumptions!$B$16/12</f>
        <v/>
      </c>
      <c r="K13" s="16">
        <f>Assumptions!$B$15*Assumptions!$B$16/12</f>
        <v/>
      </c>
      <c r="L13" s="16">
        <f>Assumptions!$B$15*Assumptions!$B$16/12</f>
        <v/>
      </c>
      <c r="M13" s="16">
        <f>Assumptions!$B$15*Assumptions!$B$16/12</f>
        <v/>
      </c>
      <c r="N13" s="16">
        <f>SUM(B13:M13)</f>
        <v/>
      </c>
    </row>
    <row r="14">
      <c r="A14" s="15" t="inlineStr">
        <is>
          <t>Profit before tax</t>
        </is>
      </c>
      <c r="B14" s="16">
        <f>B12-B13</f>
        <v/>
      </c>
      <c r="C14" s="16">
        <f>C12-C13</f>
        <v/>
      </c>
      <c r="D14" s="16">
        <f>D12-D13</f>
        <v/>
      </c>
      <c r="E14" s="16">
        <f>E12-E13</f>
        <v/>
      </c>
      <c r="F14" s="16">
        <f>F12-F13</f>
        <v/>
      </c>
      <c r="G14" s="16">
        <f>G12-G13</f>
        <v/>
      </c>
      <c r="H14" s="16">
        <f>H12-H13</f>
        <v/>
      </c>
      <c r="I14" s="16">
        <f>I12-I13</f>
        <v/>
      </c>
      <c r="J14" s="16">
        <f>J12-J13</f>
        <v/>
      </c>
      <c r="K14" s="16">
        <f>K12-K13</f>
        <v/>
      </c>
      <c r="L14" s="16">
        <f>L12-L13</f>
        <v/>
      </c>
      <c r="M14" s="16">
        <f>M12-M13</f>
        <v/>
      </c>
      <c r="N14" s="16">
        <f>SUM(B14:M14)</f>
        <v/>
      </c>
    </row>
    <row r="15">
      <c r="A15" s="15" t="inlineStr">
        <is>
          <t>Corporation tax</t>
        </is>
      </c>
      <c r="B15" s="16">
        <f>B14*Assumptions!$B$17</f>
        <v/>
      </c>
      <c r="C15" s="16">
        <f>C14*Assumptions!$B$17</f>
        <v/>
      </c>
      <c r="D15" s="16">
        <f>D14*Assumptions!$B$17</f>
        <v/>
      </c>
      <c r="E15" s="16">
        <f>E14*Assumptions!$B$17</f>
        <v/>
      </c>
      <c r="F15" s="16">
        <f>F14*Assumptions!$B$17</f>
        <v/>
      </c>
      <c r="G15" s="16">
        <f>G14*Assumptions!$B$17</f>
        <v/>
      </c>
      <c r="H15" s="16">
        <f>H14*Assumptions!$B$17</f>
        <v/>
      </c>
      <c r="I15" s="16">
        <f>I14*Assumptions!$B$17</f>
        <v/>
      </c>
      <c r="J15" s="16">
        <f>J14*Assumptions!$B$17</f>
        <v/>
      </c>
      <c r="K15" s="16">
        <f>K14*Assumptions!$B$17</f>
        <v/>
      </c>
      <c r="L15" s="16">
        <f>L14*Assumptions!$B$17</f>
        <v/>
      </c>
      <c r="M15" s="16">
        <f>M14*Assumptions!$B$17</f>
        <v/>
      </c>
      <c r="N15" s="16">
        <f>SUM(B15:M15)</f>
        <v/>
      </c>
    </row>
    <row r="16">
      <c r="A16" s="17" t="inlineStr">
        <is>
          <t>Profit after tax</t>
        </is>
      </c>
      <c r="B16" s="13">
        <f>B14-B15</f>
        <v/>
      </c>
      <c r="C16" s="13">
        <f>C14-C15</f>
        <v/>
      </c>
      <c r="D16" s="13">
        <f>D14-D15</f>
        <v/>
      </c>
      <c r="E16" s="13">
        <f>E14-E15</f>
        <v/>
      </c>
      <c r="F16" s="13">
        <f>F14-F15</f>
        <v/>
      </c>
      <c r="G16" s="13">
        <f>G14-G15</f>
        <v/>
      </c>
      <c r="H16" s="13">
        <f>H14-H15</f>
        <v/>
      </c>
      <c r="I16" s="13">
        <f>I14-I15</f>
        <v/>
      </c>
      <c r="J16" s="13">
        <f>J14-J15</f>
        <v/>
      </c>
      <c r="K16" s="13">
        <f>K14-K15</f>
        <v/>
      </c>
      <c r="L16" s="13">
        <f>L14-L15</f>
        <v/>
      </c>
      <c r="M16" s="13">
        <f>M14-M15</f>
        <v/>
      </c>
      <c r="N16" s="13">
        <f>SUM(B16:M16)</f>
        <v/>
      </c>
    </row>
    <row r="18">
      <c r="A18" s="18" t="inlineStr">
        <is>
          <t>EBITDA here is operating profit before depreciation, before exceptionals. Lenders usually adjust it further.</t>
        </is>
      </c>
    </row>
  </sheetData>
  <mergeCells count="1">
    <mergeCell ref="A3:N3"/>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N22"/>
  <sheetViews>
    <sheetView showGridLines="0" workbookViewId="0">
      <selection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3" customWidth="1" min="14" max="14"/>
  </cols>
  <sheetData>
    <row r="1">
      <c r="A1" s="1" t="inlineStr">
        <is>
          <t>ZAZEN TAX</t>
        </is>
      </c>
    </row>
    <row r="2">
      <c r="A2" s="2" t="inlineStr">
        <is>
          <t>ZAZEN TAX</t>
        </is>
      </c>
    </row>
    <row r="3">
      <c r="A3" s="3" t="inlineStr">
        <is>
          <t>The balance sheet, twelve month ends</t>
        </is>
      </c>
    </row>
    <row r="5" ht="28" customHeight="1">
      <c r="A5" s="14" t="inlineStr"/>
      <c r="B5" s="14" t="inlineStr">
        <is>
          <t>M1</t>
        </is>
      </c>
      <c r="C5" s="14" t="inlineStr">
        <is>
          <t>M2</t>
        </is>
      </c>
      <c r="D5" s="14" t="inlineStr">
        <is>
          <t>M3</t>
        </is>
      </c>
      <c r="E5" s="14" t="inlineStr">
        <is>
          <t>M4</t>
        </is>
      </c>
      <c r="F5" s="14" t="inlineStr">
        <is>
          <t>M5</t>
        </is>
      </c>
      <c r="G5" s="14" t="inlineStr">
        <is>
          <t>M6</t>
        </is>
      </c>
      <c r="H5" s="14" t="inlineStr">
        <is>
          <t>M7</t>
        </is>
      </c>
      <c r="I5" s="14" t="inlineStr">
        <is>
          <t>M8</t>
        </is>
      </c>
      <c r="J5" s="14" t="inlineStr">
        <is>
          <t>M9</t>
        </is>
      </c>
      <c r="K5" s="14" t="inlineStr">
        <is>
          <t>M10</t>
        </is>
      </c>
      <c r="L5" s="14" t="inlineStr">
        <is>
          <t>M11</t>
        </is>
      </c>
      <c r="M5" s="14" t="inlineStr">
        <is>
          <t>M12</t>
        </is>
      </c>
      <c r="N5" s="14" t="inlineStr">
        <is>
          <t>Year</t>
        </is>
      </c>
    </row>
    <row r="6">
      <c r="A6" s="15" t="inlineStr">
        <is>
          <t>Fixed assets</t>
        </is>
      </c>
      <c r="B6" s="16">
        <f>Assumptions!$B$20+Assumptions!$B$14-Assumptions!$B$13</f>
        <v/>
      </c>
      <c r="C6" s="16">
        <f>B6+Assumptions!$B$14-Assumptions!$B$13</f>
        <v/>
      </c>
      <c r="D6" s="16">
        <f>C6+Assumptions!$B$14-Assumptions!$B$13</f>
        <v/>
      </c>
      <c r="E6" s="16">
        <f>D6+Assumptions!$B$14-Assumptions!$B$13</f>
        <v/>
      </c>
      <c r="F6" s="16">
        <f>E6+Assumptions!$B$14-Assumptions!$B$13</f>
        <v/>
      </c>
      <c r="G6" s="16">
        <f>F6+Assumptions!$B$14-Assumptions!$B$13</f>
        <v/>
      </c>
      <c r="H6" s="16">
        <f>G6+Assumptions!$B$14-Assumptions!$B$13</f>
        <v/>
      </c>
      <c r="I6" s="16">
        <f>H6+Assumptions!$B$14-Assumptions!$B$13</f>
        <v/>
      </c>
      <c r="J6" s="16">
        <f>I6+Assumptions!$B$14-Assumptions!$B$13</f>
        <v/>
      </c>
      <c r="K6" s="16">
        <f>J6+Assumptions!$B$14-Assumptions!$B$13</f>
        <v/>
      </c>
      <c r="L6" s="16">
        <f>K6+Assumptions!$B$14-Assumptions!$B$13</f>
        <v/>
      </c>
      <c r="M6" s="16">
        <f>L6+Assumptions!$B$14-Assumptions!$B$13</f>
        <v/>
      </c>
      <c r="N6" s="16">
        <f>M6</f>
        <v/>
      </c>
    </row>
    <row r="7">
      <c r="A7" s="15" t="inlineStr">
        <is>
          <t>Debtors</t>
        </is>
      </c>
      <c r="B7" s="16">
        <f>PL!B6*12*Assumptions!$B$11/365</f>
        <v/>
      </c>
      <c r="C7" s="16">
        <f>PL!C6*12*Assumptions!$B$11/365</f>
        <v/>
      </c>
      <c r="D7" s="16">
        <f>PL!D6*12*Assumptions!$B$11/365</f>
        <v/>
      </c>
      <c r="E7" s="16">
        <f>PL!E6*12*Assumptions!$B$11/365</f>
        <v/>
      </c>
      <c r="F7" s="16">
        <f>PL!F6*12*Assumptions!$B$11/365</f>
        <v/>
      </c>
      <c r="G7" s="16">
        <f>PL!G6*12*Assumptions!$B$11/365</f>
        <v/>
      </c>
      <c r="H7" s="16">
        <f>PL!H6*12*Assumptions!$B$11/365</f>
        <v/>
      </c>
      <c r="I7" s="16">
        <f>PL!I6*12*Assumptions!$B$11/365</f>
        <v/>
      </c>
      <c r="J7" s="16">
        <f>PL!J6*12*Assumptions!$B$11/365</f>
        <v/>
      </c>
      <c r="K7" s="16">
        <f>PL!K6*12*Assumptions!$B$11/365</f>
        <v/>
      </c>
      <c r="L7" s="16">
        <f>PL!L6*12*Assumptions!$B$11/365</f>
        <v/>
      </c>
      <c r="M7" s="16">
        <f>PL!M6*12*Assumptions!$B$11/365</f>
        <v/>
      </c>
      <c r="N7" s="16">
        <f>M7</f>
        <v/>
      </c>
    </row>
    <row r="8">
      <c r="A8" s="15" t="inlineStr">
        <is>
          <t>Cash</t>
        </is>
      </c>
      <c r="B8" s="16">
        <f>CF!B15</f>
        <v/>
      </c>
      <c r="C8" s="16">
        <f>CF!C15</f>
        <v/>
      </c>
      <c r="D8" s="16">
        <f>CF!D15</f>
        <v/>
      </c>
      <c r="E8" s="16">
        <f>CF!E15</f>
        <v/>
      </c>
      <c r="F8" s="16">
        <f>CF!F15</f>
        <v/>
      </c>
      <c r="G8" s="16">
        <f>CF!G15</f>
        <v/>
      </c>
      <c r="H8" s="16">
        <f>CF!H15</f>
        <v/>
      </c>
      <c r="I8" s="16">
        <f>CF!I15</f>
        <v/>
      </c>
      <c r="J8" s="16">
        <f>CF!J15</f>
        <v/>
      </c>
      <c r="K8" s="16">
        <f>CF!K15</f>
        <v/>
      </c>
      <c r="L8" s="16">
        <f>CF!L15</f>
        <v/>
      </c>
      <c r="M8" s="16">
        <f>CF!M15</f>
        <v/>
      </c>
      <c r="N8" s="16">
        <f>M8</f>
        <v/>
      </c>
    </row>
    <row r="9">
      <c r="A9" s="17" t="inlineStr">
        <is>
          <t>Total assets</t>
        </is>
      </c>
      <c r="B9" s="13">
        <f>SUM(B6:B8)</f>
        <v/>
      </c>
      <c r="C9" s="13">
        <f>SUM(C6:C8)</f>
        <v/>
      </c>
      <c r="D9" s="13">
        <f>SUM(D6:D8)</f>
        <v/>
      </c>
      <c r="E9" s="13">
        <f>SUM(E6:E8)</f>
        <v/>
      </c>
      <c r="F9" s="13">
        <f>SUM(F6:F8)</f>
        <v/>
      </c>
      <c r="G9" s="13">
        <f>SUM(G6:G8)</f>
        <v/>
      </c>
      <c r="H9" s="13">
        <f>SUM(H6:H8)</f>
        <v/>
      </c>
      <c r="I9" s="13">
        <f>SUM(I6:I8)</f>
        <v/>
      </c>
      <c r="J9" s="13">
        <f>SUM(J6:J8)</f>
        <v/>
      </c>
      <c r="K9" s="13">
        <f>SUM(K6:K8)</f>
        <v/>
      </c>
      <c r="L9" s="13">
        <f>SUM(L6:L8)</f>
        <v/>
      </c>
      <c r="M9" s="13">
        <f>SUM(M6:M8)</f>
        <v/>
      </c>
      <c r="N9" s="13">
        <f>M9</f>
        <v/>
      </c>
    </row>
    <row r="11">
      <c r="A11" s="15" t="inlineStr">
        <is>
          <t>Creditors</t>
        </is>
      </c>
      <c r="B11" s="16">
        <f>(PL!B7+PL!B9)*12*Assumptions!$B$12/365</f>
        <v/>
      </c>
      <c r="C11" s="16">
        <f>(PL!C7+PL!C9)*12*Assumptions!$B$12/365</f>
        <v/>
      </c>
      <c r="D11" s="16">
        <f>(PL!D7+PL!D9)*12*Assumptions!$B$12/365</f>
        <v/>
      </c>
      <c r="E11" s="16">
        <f>(PL!E7+PL!E9)*12*Assumptions!$B$12/365</f>
        <v/>
      </c>
      <c r="F11" s="16">
        <f>(PL!F7+PL!F9)*12*Assumptions!$B$12/365</f>
        <v/>
      </c>
      <c r="G11" s="16">
        <f>(PL!G7+PL!G9)*12*Assumptions!$B$12/365</f>
        <v/>
      </c>
      <c r="H11" s="16">
        <f>(PL!H7+PL!H9)*12*Assumptions!$B$12/365</f>
        <v/>
      </c>
      <c r="I11" s="16">
        <f>(PL!I7+PL!I9)*12*Assumptions!$B$12/365</f>
        <v/>
      </c>
      <c r="J11" s="16">
        <f>(PL!J7+PL!J9)*12*Assumptions!$B$12/365</f>
        <v/>
      </c>
      <c r="K11" s="16">
        <f>(PL!K7+PL!K9)*12*Assumptions!$B$12/365</f>
        <v/>
      </c>
      <c r="L11" s="16">
        <f>(PL!L7+PL!L9)*12*Assumptions!$B$12/365</f>
        <v/>
      </c>
      <c r="M11" s="16">
        <f>(PL!M7+PL!M9)*12*Assumptions!$B$12/365</f>
        <v/>
      </c>
      <c r="N11" s="16">
        <f>M11</f>
        <v/>
      </c>
    </row>
    <row r="12">
      <c r="A12" s="15" t="inlineStr">
        <is>
          <t>Corporation tax due</t>
        </is>
      </c>
      <c r="B12" s="16">
        <f>PL!B15</f>
        <v/>
      </c>
      <c r="C12" s="16">
        <f>B12+PL!C15</f>
        <v/>
      </c>
      <c r="D12" s="16">
        <f>C12+PL!D15</f>
        <v/>
      </c>
      <c r="E12" s="16">
        <f>D12+PL!E15</f>
        <v/>
      </c>
      <c r="F12" s="16">
        <f>E12+PL!F15</f>
        <v/>
      </c>
      <c r="G12" s="16">
        <f>F12+PL!G15</f>
        <v/>
      </c>
      <c r="H12" s="16">
        <f>G12+PL!H15</f>
        <v/>
      </c>
      <c r="I12" s="16">
        <f>H12+PL!I15</f>
        <v/>
      </c>
      <c r="J12" s="16">
        <f>I12+PL!J15</f>
        <v/>
      </c>
      <c r="K12" s="16">
        <f>J12+PL!K15</f>
        <v/>
      </c>
      <c r="L12" s="16">
        <f>K12+PL!L15</f>
        <v/>
      </c>
      <c r="M12" s="16">
        <f>L12+PL!M15</f>
        <v/>
      </c>
      <c r="N12" s="16">
        <f>M12</f>
        <v/>
      </c>
    </row>
    <row r="13">
      <c r="A13" s="15" t="inlineStr">
        <is>
          <t>Debt</t>
        </is>
      </c>
      <c r="B13" s="16">
        <f>Assumptions!$B$24</f>
        <v/>
      </c>
      <c r="C13" s="16">
        <f>Assumptions!$B$24</f>
        <v/>
      </c>
      <c r="D13" s="16">
        <f>Assumptions!$B$24</f>
        <v/>
      </c>
      <c r="E13" s="16">
        <f>Assumptions!$B$24</f>
        <v/>
      </c>
      <c r="F13" s="16">
        <f>Assumptions!$B$24</f>
        <v/>
      </c>
      <c r="G13" s="16">
        <f>Assumptions!$B$24</f>
        <v/>
      </c>
      <c r="H13" s="16">
        <f>Assumptions!$B$24</f>
        <v/>
      </c>
      <c r="I13" s="16">
        <f>Assumptions!$B$24</f>
        <v/>
      </c>
      <c r="J13" s="16">
        <f>Assumptions!$B$24</f>
        <v/>
      </c>
      <c r="K13" s="16">
        <f>Assumptions!$B$24</f>
        <v/>
      </c>
      <c r="L13" s="16">
        <f>Assumptions!$B$24</f>
        <v/>
      </c>
      <c r="M13" s="16">
        <f>Assumptions!$B$24</f>
        <v/>
      </c>
      <c r="N13" s="16">
        <f>M13</f>
        <v/>
      </c>
    </row>
    <row r="14">
      <c r="A14" s="17" t="inlineStr">
        <is>
          <t>Total liabilities</t>
        </is>
      </c>
      <c r="B14" s="13">
        <f>SUM(B11:B13)</f>
        <v/>
      </c>
      <c r="C14" s="13">
        <f>SUM(C11:C13)</f>
        <v/>
      </c>
      <c r="D14" s="13">
        <f>SUM(D11:D13)</f>
        <v/>
      </c>
      <c r="E14" s="13">
        <f>SUM(E11:E13)</f>
        <v/>
      </c>
      <c r="F14" s="13">
        <f>SUM(F11:F13)</f>
        <v/>
      </c>
      <c r="G14" s="13">
        <f>SUM(G11:G13)</f>
        <v/>
      </c>
      <c r="H14" s="13">
        <f>SUM(H11:H13)</f>
        <v/>
      </c>
      <c r="I14" s="13">
        <f>SUM(I11:I13)</f>
        <v/>
      </c>
      <c r="J14" s="13">
        <f>SUM(J11:J13)</f>
        <v/>
      </c>
      <c r="K14" s="13">
        <f>SUM(K11:K13)</f>
        <v/>
      </c>
      <c r="L14" s="13">
        <f>SUM(L11:L13)</f>
        <v/>
      </c>
      <c r="M14" s="13">
        <f>SUM(M11:M13)</f>
        <v/>
      </c>
      <c r="N14" s="13">
        <f>M14</f>
        <v/>
      </c>
    </row>
    <row r="16">
      <c r="A16" s="15" t="inlineStr">
        <is>
          <t>Share capital</t>
        </is>
      </c>
      <c r="B16" s="16">
        <f>Assumptions!$B$25</f>
        <v/>
      </c>
      <c r="C16" s="16">
        <f>Assumptions!$B$25</f>
        <v/>
      </c>
      <c r="D16" s="16">
        <f>Assumptions!$B$25</f>
        <v/>
      </c>
      <c r="E16" s="16">
        <f>Assumptions!$B$25</f>
        <v/>
      </c>
      <c r="F16" s="16">
        <f>Assumptions!$B$25</f>
        <v/>
      </c>
      <c r="G16" s="16">
        <f>Assumptions!$B$25</f>
        <v/>
      </c>
      <c r="H16" s="16">
        <f>Assumptions!$B$25</f>
        <v/>
      </c>
      <c r="I16" s="16">
        <f>Assumptions!$B$25</f>
        <v/>
      </c>
      <c r="J16" s="16">
        <f>Assumptions!$B$25</f>
        <v/>
      </c>
      <c r="K16" s="16">
        <f>Assumptions!$B$25</f>
        <v/>
      </c>
      <c r="L16" s="16">
        <f>Assumptions!$B$25</f>
        <v/>
      </c>
      <c r="M16" s="16">
        <f>Assumptions!$B$25</f>
        <v/>
      </c>
      <c r="N16" s="16">
        <f>M16</f>
        <v/>
      </c>
    </row>
    <row r="17">
      <c r="A17" s="15" t="inlineStr">
        <is>
          <t>Retained earnings</t>
        </is>
      </c>
      <c r="B17" s="16">
        <f>Assumptions!$B$26+PL!B16</f>
        <v/>
      </c>
      <c r="C17" s="16">
        <f>B17+PL!C16</f>
        <v/>
      </c>
      <c r="D17" s="16">
        <f>C17+PL!D16</f>
        <v/>
      </c>
      <c r="E17" s="16">
        <f>D17+PL!E16</f>
        <v/>
      </c>
      <c r="F17" s="16">
        <f>E17+PL!F16</f>
        <v/>
      </c>
      <c r="G17" s="16">
        <f>F17+PL!G16</f>
        <v/>
      </c>
      <c r="H17" s="16">
        <f>G17+PL!H16</f>
        <v/>
      </c>
      <c r="I17" s="16">
        <f>H17+PL!I16</f>
        <v/>
      </c>
      <c r="J17" s="16">
        <f>I17+PL!J16</f>
        <v/>
      </c>
      <c r="K17" s="16">
        <f>J17+PL!K16</f>
        <v/>
      </c>
      <c r="L17" s="16">
        <f>K17+PL!L16</f>
        <v/>
      </c>
      <c r="M17" s="16">
        <f>L17+PL!M16</f>
        <v/>
      </c>
      <c r="N17" s="16">
        <f>M17</f>
        <v/>
      </c>
    </row>
    <row r="18">
      <c r="A18" s="17" t="inlineStr">
        <is>
          <t>Total equity</t>
        </is>
      </c>
      <c r="B18" s="13">
        <f>B16+B17</f>
        <v/>
      </c>
      <c r="C18" s="13">
        <f>C16+C17</f>
        <v/>
      </c>
      <c r="D18" s="13">
        <f>D16+D17</f>
        <v/>
      </c>
      <c r="E18" s="13">
        <f>E16+E17</f>
        <v/>
      </c>
      <c r="F18" s="13">
        <f>F16+F17</f>
        <v/>
      </c>
      <c r="G18" s="13">
        <f>G16+G17</f>
        <v/>
      </c>
      <c r="H18" s="13">
        <f>H16+H17</f>
        <v/>
      </c>
      <c r="I18" s="13">
        <f>I16+I17</f>
        <v/>
      </c>
      <c r="J18" s="13">
        <f>J16+J17</f>
        <v/>
      </c>
      <c r="K18" s="13">
        <f>K16+K17</f>
        <v/>
      </c>
      <c r="L18" s="13">
        <f>L16+L17</f>
        <v/>
      </c>
      <c r="M18" s="13">
        <f>M16+M17</f>
        <v/>
      </c>
      <c r="N18" s="13">
        <f>M18</f>
        <v/>
      </c>
    </row>
    <row r="20">
      <c r="A20" s="17" t="inlineStr">
        <is>
          <t>The check: assets less liabilities less equity</t>
        </is>
      </c>
      <c r="B20" s="13">
        <f>ROUND(B9-B14-B18,2)</f>
        <v/>
      </c>
      <c r="C20" s="13">
        <f>ROUND(C9-C14-C18,2)</f>
        <v/>
      </c>
      <c r="D20" s="13">
        <f>ROUND(D9-D14-D18,2)</f>
        <v/>
      </c>
      <c r="E20" s="13">
        <f>ROUND(E9-E14-E18,2)</f>
        <v/>
      </c>
      <c r="F20" s="13">
        <f>ROUND(F9-F14-F18,2)</f>
        <v/>
      </c>
      <c r="G20" s="13">
        <f>ROUND(G9-G14-G18,2)</f>
        <v/>
      </c>
      <c r="H20" s="13">
        <f>ROUND(H9-H14-H18,2)</f>
        <v/>
      </c>
      <c r="I20" s="13">
        <f>ROUND(I9-I14-I18,2)</f>
        <v/>
      </c>
      <c r="J20" s="13">
        <f>ROUND(J9-J14-J18,2)</f>
        <v/>
      </c>
      <c r="K20" s="13">
        <f>ROUND(K9-K14-K18,2)</f>
        <v/>
      </c>
      <c r="L20" s="13">
        <f>ROUND(L9-L14-L18,2)</f>
        <v/>
      </c>
      <c r="M20" s="13">
        <f>ROUND(M9-M14-M18,2)</f>
        <v/>
      </c>
      <c r="N20" s="13">
        <f>M20</f>
        <v/>
      </c>
    </row>
    <row r="22">
      <c r="A22" s="18" t="inlineStr">
        <is>
          <t>The check row is zero for any assumptions you enter. If it ever is not, the model is broken and every other number on it is decoration.</t>
        </is>
      </c>
    </row>
  </sheetData>
  <mergeCells count="1">
    <mergeCell ref="A3:N3"/>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N17"/>
  <sheetViews>
    <sheetView showGridLines="0" workbookViewId="0">
      <selection activeCell="A1" sqref="A1"/>
    </sheetView>
  </sheetViews>
  <sheetFormatPr baseColWidth="8" defaultRowHeight="15"/>
  <cols>
    <col width="34" customWidth="1" min="1" max="1"/>
    <col width="11" customWidth="1" min="2" max="2"/>
    <col width="11" customWidth="1" min="3" max="3"/>
    <col width="11" customWidth="1" min="4" max="4"/>
    <col width="11" customWidth="1" min="5" max="5"/>
    <col width="11" customWidth="1" min="6" max="6"/>
    <col width="11" customWidth="1" min="7" max="7"/>
    <col width="11" customWidth="1" min="8" max="8"/>
    <col width="11" customWidth="1" min="9" max="9"/>
    <col width="11" customWidth="1" min="10" max="10"/>
    <col width="11" customWidth="1" min="11" max="11"/>
    <col width="11" customWidth="1" min="12" max="12"/>
    <col width="11" customWidth="1" min="13" max="13"/>
    <col width="13" customWidth="1" min="14" max="14"/>
  </cols>
  <sheetData>
    <row r="1">
      <c r="A1" s="1" t="inlineStr">
        <is>
          <t>ZAZEN TAX</t>
        </is>
      </c>
    </row>
    <row r="2">
      <c r="A2" s="2" t="inlineStr">
        <is>
          <t>ZAZEN TAX</t>
        </is>
      </c>
    </row>
    <row r="3">
      <c r="A3" s="3" t="inlineStr">
        <is>
          <t>The cash flow, twelve months</t>
        </is>
      </c>
    </row>
    <row r="5" ht="28" customHeight="1">
      <c r="A5" s="14" t="inlineStr"/>
      <c r="B5" s="14" t="inlineStr">
        <is>
          <t>M1</t>
        </is>
      </c>
      <c r="C5" s="14" t="inlineStr">
        <is>
          <t>M2</t>
        </is>
      </c>
      <c r="D5" s="14" t="inlineStr">
        <is>
          <t>M3</t>
        </is>
      </c>
      <c r="E5" s="14" t="inlineStr">
        <is>
          <t>M4</t>
        </is>
      </c>
      <c r="F5" s="14" t="inlineStr">
        <is>
          <t>M5</t>
        </is>
      </c>
      <c r="G5" s="14" t="inlineStr">
        <is>
          <t>M6</t>
        </is>
      </c>
      <c r="H5" s="14" t="inlineStr">
        <is>
          <t>M7</t>
        </is>
      </c>
      <c r="I5" s="14" t="inlineStr">
        <is>
          <t>M8</t>
        </is>
      </c>
      <c r="J5" s="14" t="inlineStr">
        <is>
          <t>M9</t>
        </is>
      </c>
      <c r="K5" s="14" t="inlineStr">
        <is>
          <t>M10</t>
        </is>
      </c>
      <c r="L5" s="14" t="inlineStr">
        <is>
          <t>M11</t>
        </is>
      </c>
      <c r="M5" s="14" t="inlineStr">
        <is>
          <t>M12</t>
        </is>
      </c>
      <c r="N5" s="14" t="inlineStr">
        <is>
          <t>Year</t>
        </is>
      </c>
    </row>
    <row r="6">
      <c r="A6" s="15" t="inlineStr">
        <is>
          <t>EBITDA</t>
        </is>
      </c>
      <c r="B6" s="16">
        <f>PL!B10</f>
        <v/>
      </c>
      <c r="C6" s="16">
        <f>PL!C10</f>
        <v/>
      </c>
      <c r="D6" s="16">
        <f>PL!D10</f>
        <v/>
      </c>
      <c r="E6" s="16">
        <f>PL!E10</f>
        <v/>
      </c>
      <c r="F6" s="16">
        <f>PL!F10</f>
        <v/>
      </c>
      <c r="G6" s="16">
        <f>PL!G10</f>
        <v/>
      </c>
      <c r="H6" s="16">
        <f>PL!H10</f>
        <v/>
      </c>
      <c r="I6" s="16">
        <f>PL!I10</f>
        <v/>
      </c>
      <c r="J6" s="16">
        <f>PL!J10</f>
        <v/>
      </c>
      <c r="K6" s="16">
        <f>PL!K10</f>
        <v/>
      </c>
      <c r="L6" s="16">
        <f>PL!L10</f>
        <v/>
      </c>
      <c r="M6" s="16">
        <f>PL!M10</f>
        <v/>
      </c>
      <c r="N6" s="16">
        <f>SUM(B6:M6)</f>
        <v/>
      </c>
    </row>
    <row r="7">
      <c r="A7" s="15" t="inlineStr">
        <is>
          <t>Debtors absorbing cash</t>
        </is>
      </c>
      <c r="B7" s="16">
        <f>-(BS!B7-Assumptions!$B$21)</f>
        <v/>
      </c>
      <c r="C7" s="16">
        <f>-(BS!C7-BS!B7)</f>
        <v/>
      </c>
      <c r="D7" s="16">
        <f>-(BS!D7-BS!C7)</f>
        <v/>
      </c>
      <c r="E7" s="16">
        <f>-(BS!E7-BS!D7)</f>
        <v/>
      </c>
      <c r="F7" s="16">
        <f>-(BS!F7-BS!E7)</f>
        <v/>
      </c>
      <c r="G7" s="16">
        <f>-(BS!G7-BS!F7)</f>
        <v/>
      </c>
      <c r="H7" s="16">
        <f>-(BS!H7-BS!G7)</f>
        <v/>
      </c>
      <c r="I7" s="16">
        <f>-(BS!I7-BS!H7)</f>
        <v/>
      </c>
      <c r="J7" s="16">
        <f>-(BS!J7-BS!I7)</f>
        <v/>
      </c>
      <c r="K7" s="16">
        <f>-(BS!K7-BS!J7)</f>
        <v/>
      </c>
      <c r="L7" s="16">
        <f>-(BS!L7-BS!K7)</f>
        <v/>
      </c>
      <c r="M7" s="16">
        <f>-(BS!M7-BS!L7)</f>
        <v/>
      </c>
      <c r="N7" s="16">
        <f>SUM(B7:M7)</f>
        <v/>
      </c>
    </row>
    <row r="8">
      <c r="A8" s="15" t="inlineStr">
        <is>
          <t>Creditors lending it back</t>
        </is>
      </c>
      <c r="B8" s="16">
        <f>BS!B11-Assumptions!$B$23</f>
        <v/>
      </c>
      <c r="C8" s="16">
        <f>BS!C11-BS!B11</f>
        <v/>
      </c>
      <c r="D8" s="16">
        <f>BS!D11-BS!C11</f>
        <v/>
      </c>
      <c r="E8" s="16">
        <f>BS!E11-BS!D11</f>
        <v/>
      </c>
      <c r="F8" s="16">
        <f>BS!F11-BS!E11</f>
        <v/>
      </c>
      <c r="G8" s="16">
        <f>BS!G11-BS!F11</f>
        <v/>
      </c>
      <c r="H8" s="16">
        <f>BS!H11-BS!G11</f>
        <v/>
      </c>
      <c r="I8" s="16">
        <f>BS!I11-BS!H11</f>
        <v/>
      </c>
      <c r="J8" s="16">
        <f>BS!J11-BS!I11</f>
        <v/>
      </c>
      <c r="K8" s="16">
        <f>BS!K11-BS!J11</f>
        <v/>
      </c>
      <c r="L8" s="16">
        <f>BS!L11-BS!K11</f>
        <v/>
      </c>
      <c r="M8" s="16">
        <f>BS!M11-BS!L11</f>
        <v/>
      </c>
      <c r="N8" s="16">
        <f>SUM(B8:M8)</f>
        <v/>
      </c>
    </row>
    <row r="9">
      <c r="A9" s="17" t="inlineStr">
        <is>
          <t>Operating cash flow</t>
        </is>
      </c>
      <c r="B9" s="13">
        <f>SUM(B6:B8)</f>
        <v/>
      </c>
      <c r="C9" s="13">
        <f>SUM(C6:C8)</f>
        <v/>
      </c>
      <c r="D9" s="13">
        <f>SUM(D6:D8)</f>
        <v/>
      </c>
      <c r="E9" s="13">
        <f>SUM(E6:E8)</f>
        <v/>
      </c>
      <c r="F9" s="13">
        <f>SUM(F6:F8)</f>
        <v/>
      </c>
      <c r="G9" s="13">
        <f>SUM(G6:G8)</f>
        <v/>
      </c>
      <c r="H9" s="13">
        <f>SUM(H6:H8)</f>
        <v/>
      </c>
      <c r="I9" s="13">
        <f>SUM(I6:I8)</f>
        <v/>
      </c>
      <c r="J9" s="13">
        <f>SUM(J6:J8)</f>
        <v/>
      </c>
      <c r="K9" s="13">
        <f>SUM(K6:K8)</f>
        <v/>
      </c>
      <c r="L9" s="13">
        <f>SUM(L6:L8)</f>
        <v/>
      </c>
      <c r="M9" s="13">
        <f>SUM(M6:M8)</f>
        <v/>
      </c>
      <c r="N9" s="13">
        <f>SUM(B9:M9)</f>
        <v/>
      </c>
    </row>
    <row r="10">
      <c r="A10" s="15" t="inlineStr">
        <is>
          <t>Interest paid</t>
        </is>
      </c>
      <c r="B10" s="16">
        <f>-PL!B13</f>
        <v/>
      </c>
      <c r="C10" s="16">
        <f>-PL!C13</f>
        <v/>
      </c>
      <c r="D10" s="16">
        <f>-PL!D13</f>
        <v/>
      </c>
      <c r="E10" s="16">
        <f>-PL!E13</f>
        <v/>
      </c>
      <c r="F10" s="16">
        <f>-PL!F13</f>
        <v/>
      </c>
      <c r="G10" s="16">
        <f>-PL!G13</f>
        <v/>
      </c>
      <c r="H10" s="16">
        <f>-PL!H13</f>
        <v/>
      </c>
      <c r="I10" s="16">
        <f>-PL!I13</f>
        <v/>
      </c>
      <c r="J10" s="16">
        <f>-PL!J13</f>
        <v/>
      </c>
      <c r="K10" s="16">
        <f>-PL!K13</f>
        <v/>
      </c>
      <c r="L10" s="16">
        <f>-PL!L13</f>
        <v/>
      </c>
      <c r="M10" s="16">
        <f>-PL!M13</f>
        <v/>
      </c>
      <c r="N10" s="16">
        <f>SUM(B10:M10)</f>
        <v/>
      </c>
    </row>
    <row r="11">
      <c r="A11" s="15" t="inlineStr">
        <is>
          <t>Corporation tax paid</t>
        </is>
      </c>
      <c r="B11" s="16">
        <f>0</f>
        <v/>
      </c>
      <c r="C11" s="16">
        <f>0</f>
        <v/>
      </c>
      <c r="D11" s="16">
        <f>0</f>
        <v/>
      </c>
      <c r="E11" s="16">
        <f>0</f>
        <v/>
      </c>
      <c r="F11" s="16">
        <f>0</f>
        <v/>
      </c>
      <c r="G11" s="16">
        <f>0</f>
        <v/>
      </c>
      <c r="H11" s="16">
        <f>0</f>
        <v/>
      </c>
      <c r="I11" s="16">
        <f>0</f>
        <v/>
      </c>
      <c r="J11" s="16">
        <f>0</f>
        <v/>
      </c>
      <c r="K11" s="16">
        <f>0</f>
        <v/>
      </c>
      <c r="L11" s="16">
        <f>0</f>
        <v/>
      </c>
      <c r="M11" s="16">
        <f>0</f>
        <v/>
      </c>
      <c r="N11" s="16">
        <f>SUM(B11:M11)</f>
        <v/>
      </c>
    </row>
    <row r="12">
      <c r="A12" s="15" t="inlineStr">
        <is>
          <t>Capex</t>
        </is>
      </c>
      <c r="B12" s="16">
        <f>-Assumptions!$B$14</f>
        <v/>
      </c>
      <c r="C12" s="16">
        <f>-Assumptions!$B$14</f>
        <v/>
      </c>
      <c r="D12" s="16">
        <f>-Assumptions!$B$14</f>
        <v/>
      </c>
      <c r="E12" s="16">
        <f>-Assumptions!$B$14</f>
        <v/>
      </c>
      <c r="F12" s="16">
        <f>-Assumptions!$B$14</f>
        <v/>
      </c>
      <c r="G12" s="16">
        <f>-Assumptions!$B$14</f>
        <v/>
      </c>
      <c r="H12" s="16">
        <f>-Assumptions!$B$14</f>
        <v/>
      </c>
      <c r="I12" s="16">
        <f>-Assumptions!$B$14</f>
        <v/>
      </c>
      <c r="J12" s="16">
        <f>-Assumptions!$B$14</f>
        <v/>
      </c>
      <c r="K12" s="16">
        <f>-Assumptions!$B$14</f>
        <v/>
      </c>
      <c r="L12" s="16">
        <f>-Assumptions!$B$14</f>
        <v/>
      </c>
      <c r="M12" s="16">
        <f>-Assumptions!$B$14</f>
        <v/>
      </c>
      <c r="N12" s="16">
        <f>SUM(B12:M12)</f>
        <v/>
      </c>
    </row>
    <row r="13">
      <c r="A13" s="17" t="inlineStr">
        <is>
          <t>Net cash flow</t>
        </is>
      </c>
      <c r="B13" s="13">
        <f>SUM(B9:B12)</f>
        <v/>
      </c>
      <c r="C13" s="13">
        <f>SUM(C9:C12)</f>
        <v/>
      </c>
      <c r="D13" s="13">
        <f>SUM(D9:D12)</f>
        <v/>
      </c>
      <c r="E13" s="13">
        <f>SUM(E9:E12)</f>
        <v/>
      </c>
      <c r="F13" s="13">
        <f>SUM(F9:F12)</f>
        <v/>
      </c>
      <c r="G13" s="13">
        <f>SUM(G9:G12)</f>
        <v/>
      </c>
      <c r="H13" s="13">
        <f>SUM(H9:H12)</f>
        <v/>
      </c>
      <c r="I13" s="13">
        <f>SUM(I9:I12)</f>
        <v/>
      </c>
      <c r="J13" s="13">
        <f>SUM(J9:J12)</f>
        <v/>
      </c>
      <c r="K13" s="13">
        <f>SUM(K9:K12)</f>
        <v/>
      </c>
      <c r="L13" s="13">
        <f>SUM(L9:L12)</f>
        <v/>
      </c>
      <c r="M13" s="13">
        <f>SUM(M9:M12)</f>
        <v/>
      </c>
      <c r="N13" s="13">
        <f>SUM(B13:M13)</f>
        <v/>
      </c>
    </row>
    <row r="14">
      <c r="A14" s="15" t="inlineStr">
        <is>
          <t>Opening cash</t>
        </is>
      </c>
      <c r="B14" s="16">
        <f>Assumptions!$B$22</f>
        <v/>
      </c>
      <c r="C14" s="16">
        <f>B15</f>
        <v/>
      </c>
      <c r="D14" s="16">
        <f>C15</f>
        <v/>
      </c>
      <c r="E14" s="16">
        <f>D15</f>
        <v/>
      </c>
      <c r="F14" s="16">
        <f>E15</f>
        <v/>
      </c>
      <c r="G14" s="16">
        <f>F15</f>
        <v/>
      </c>
      <c r="H14" s="16">
        <f>G15</f>
        <v/>
      </c>
      <c r="I14" s="16">
        <f>H15</f>
        <v/>
      </c>
      <c r="J14" s="16">
        <f>I15</f>
        <v/>
      </c>
      <c r="K14" s="16">
        <f>J15</f>
        <v/>
      </c>
      <c r="L14" s="16">
        <f>K15</f>
        <v/>
      </c>
      <c r="M14" s="16">
        <f>L15</f>
        <v/>
      </c>
      <c r="N14" s="16">
        <f>Assumptions!$B$22</f>
        <v/>
      </c>
    </row>
    <row r="15">
      <c r="A15" s="17" t="inlineStr">
        <is>
          <t>Closing cash</t>
        </is>
      </c>
      <c r="B15" s="13">
        <f>B14+B13</f>
        <v/>
      </c>
      <c r="C15" s="13">
        <f>C14+C13</f>
        <v/>
      </c>
      <c r="D15" s="13">
        <f>D14+D13</f>
        <v/>
      </c>
      <c r="E15" s="13">
        <f>E14+E13</f>
        <v/>
      </c>
      <c r="F15" s="13">
        <f>F14+F13</f>
        <v/>
      </c>
      <c r="G15" s="13">
        <f>G14+G13</f>
        <v/>
      </c>
      <c r="H15" s="13">
        <f>H14+H13</f>
        <v/>
      </c>
      <c r="I15" s="13">
        <f>I14+I13</f>
        <v/>
      </c>
      <c r="J15" s="13">
        <f>J14+J13</f>
        <v/>
      </c>
      <c r="K15" s="13">
        <f>K14+K13</f>
        <v/>
      </c>
      <c r="L15" s="13">
        <f>L14+L13</f>
        <v/>
      </c>
      <c r="M15" s="13">
        <f>M14+M13</f>
        <v/>
      </c>
      <c r="N15" s="13">
        <f>M15</f>
        <v/>
      </c>
    </row>
    <row r="17">
      <c r="A17" s="18" t="inlineStr">
        <is>
          <t>Tax paid is nil because this year's charge falls due nine months after the year end. The cash is real and it is also spoken for; the 13-week forecast is where that discipline lives.</t>
        </is>
      </c>
    </row>
  </sheetData>
  <mergeCells count="1">
    <mergeCell ref="A3:N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2026-08-15T14:03:24Z</dcterms:created>
  <dcterms:modified xmlns:dcterms="http://purl.org/dc/terms/" xmlns:xsi="http://www.w3.org/2001/XMLSchema-instance" xsi:type="dcterms:W3CDTF">2026-08-15T14:03:24Z</dcterms:modified>
</cp:coreProperties>
</file>