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ne item" sheetId="2" state="visible" r:id="rId2"/>
    <sheet xmlns:r="http://schemas.openxmlformats.org/officeDocument/2006/relationships" name="Stock book" sheetId="3" state="visible" r:id="rId3"/>
  </sheets>
  <definedNames/>
  <calcPr calcId="124519" fullCalcOnLoad="1"/>
</workbook>
</file>

<file path=xl/styles.xml><?xml version="1.0" encoding="utf-8"?>
<styleSheet xmlns="http://schemas.openxmlformats.org/spreadsheetml/2006/main">
  <numFmts count="4">
    <numFmt numFmtId="164" formatCode="£#,##0.00"/>
    <numFmt numFmtId="165" formatCode="0.0%"/>
    <numFmt numFmtId="166" formatCode="yyyy-mm-dd"/>
    <numFmt numFmtId="167" formatCode="dd mmm yyyy"/>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5" fontId="8" fillId="3" borderId="1" pivotButton="0" quotePrefix="0" xfId="0"/>
    <xf numFmtId="164" fontId="8" fillId="4" borderId="1" pivotButton="0" quotePrefix="0" xfId="0"/>
    <xf numFmtId="0" fontId="8" fillId="0" borderId="0" pivotButton="0" quotePrefix="0" xfId="0"/>
    <xf numFmtId="164" fontId="9" fillId="4" borderId="1" pivotButton="0" quotePrefix="0" xfId="0"/>
    <xf numFmtId="0" fontId="10" fillId="0" borderId="0" pivotButton="0" quotePrefix="0" xfId="0"/>
    <xf numFmtId="0" fontId="6" fillId="2" borderId="0" applyAlignment="1" pivotButton="0" quotePrefix="0" xfId="0">
      <alignment vertical="center" wrapText="1"/>
    </xf>
    <xf numFmtId="167" fontId="7" fillId="3" borderId="1" pivotButton="0" quotePrefix="0" xfId="0"/>
    <xf numFmtId="0" fontId="7" fillId="3" borderId="1" pivotButton="0" quotePrefix="0" xfId="0"/>
    <xf numFmtId="164" fontId="7" fillId="3" borderId="1" pivotButton="0" quotePrefix="0" xfId="0"/>
    <xf numFmtId="164" fontId="7" fillId="4" borderId="1" pivotButton="0" quotePrefix="0" xfId="0"/>
    <xf numFmtId="3" fontId="8" fillId="4" borderId="1" pivotButton="0" quotePrefix="0" xfId="0"/>
  </cellXfs>
  <cellStyles count="1">
    <cellStyle name="Normal" xfId="0" builtinId="0" hidden="0"/>
  </cellStyles>
  <dxfs count="1">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9"/>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VAT Margin Scheme Calculator</t>
        </is>
      </c>
    </row>
    <row r="3">
      <c r="A3" s="3" t="inlineStr">
        <is>
          <t>VAT on the margin rather than the price, and the stock book that makes it allowed.</t>
        </is>
      </c>
    </row>
    <row r="5">
      <c r="B5" s="4" t="inlineStr">
        <is>
          <t>What the scheme does</t>
        </is>
      </c>
    </row>
    <row r="6" ht="45" customHeight="1">
      <c r="B6" s="5" t="inlineStr">
        <is>
          <t>Buy a jacket for £12 from someone who is not VAT registered, sell it for £49.95, and under the standard rules you owe VAT on the whole £49.95. Under the margin scheme you owe it on the £37.95 of margin instead.</t>
        </is>
      </c>
    </row>
    <row r="8" ht="45" customHeight="1">
      <c r="B8" s="5" t="inlineStr">
        <is>
          <t>The saving is £2.00, which is a sixth of the £12 you paid. That relationship is exact and it is the only thing worth remembering about the scheme: it saves you the VAT fraction of what you paid for the item, and the selling price never enters it.</t>
        </is>
      </c>
    </row>
    <row r="10" ht="45" customHeight="1">
      <c r="B10" s="5" t="inlineStr">
        <is>
          <t>Sell the same jacket for £30 or for £300 and the saving is still £2.00. Buy a better jacket for £60 and the saving is £10, whatever you sell it for. The scheme is worth more to sellers who buy expensive stock, not to sellers who mark up hardest.</t>
        </is>
      </c>
    </row>
    <row r="12">
      <c r="B12" s="4" t="inlineStr">
        <is>
          <t>What you give up</t>
        </is>
      </c>
    </row>
    <row r="13" ht="45" customHeight="1">
      <c r="B13" s="5" t="inlineStr">
        <is>
          <t>You cannot reclaim VAT on the purchase, which is why the scheme only makes sense on goods bought from people who could not charge you VAT anyway. If you were charged VAT when you bought it, use the standard rules and reclaim it.</t>
        </is>
      </c>
    </row>
    <row r="15" ht="30" customHeight="1">
      <c r="B15" s="5" t="inlineStr">
        <is>
          <t>You also cannot show VAT on the invoice, and a VAT-registered buyer cannot reclaim anything. That matters if you sell to businesses and not at all if you sell to the public.</t>
        </is>
      </c>
    </row>
    <row r="17">
      <c r="B17" s="4" t="inlineStr">
        <is>
          <t>The stock book is the condition, not the paperwork</t>
        </is>
      </c>
    </row>
    <row r="18" ht="45" customHeight="1">
      <c r="B18" s="5" t="inlineStr">
        <is>
          <t>The Stock book sheet is not a convenience. Keeping the record is a condition of using the scheme at all, and without it HMRC can refuse the whole thing and assess VAT on your full selling prices going back years.</t>
        </is>
      </c>
    </row>
    <row r="20" ht="30" customHeight="1">
      <c r="B20" s="5" t="inlineStr">
        <is>
          <t>Every item needs its own row: what you paid, when, what you sold it for, when, and the margin. Items you have not sold yet stay on the book with no margin until they go.</t>
        </is>
      </c>
    </row>
    <row r="22">
      <c r="B22" s="4" t="inlineStr">
        <is>
          <t>When there is no margin</t>
        </is>
      </c>
    </row>
    <row r="23" ht="30" customHeight="1">
      <c r="B23" s="5" t="inlineStr">
        <is>
          <t>If you sell at or below what you paid, there is no VAT to pay on that item. You cannot use the loss to reduce the VAT on anything else, so a bad sale is neutral rather than helpful.</t>
        </is>
      </c>
    </row>
    <row r="25">
      <c r="B25" s="4" t="inlineStr">
        <is>
          <t>The simpler version</t>
        </is>
      </c>
    </row>
    <row r="26" ht="45" customHeight="1">
      <c r="B26" s="5" t="inlineStr">
        <is>
          <t>For large numbers of low-value items there is a variant called global accounting, which works on total purchases and total sales in a period rather than item by item. It suits anyone buying job lots where itemising is not realistic.</t>
        </is>
      </c>
    </row>
    <row r="28">
      <c r="B28" s="4" t="inlineStr">
        <is>
          <t>General information</t>
        </is>
      </c>
    </row>
    <row r="29" ht="30" customHeight="1">
      <c r="B29" s="5" t="inlineStr">
        <is>
          <t>Rates are those applying in 2026/27 for the UK. Eligibility depends on what you sell and where you bought it.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1"/>
  <sheetViews>
    <sheetView showGridLines="0" workbookViewId="0">
      <selection activeCell="A1" sqref="A1"/>
    </sheetView>
  </sheetViews>
  <sheetFormatPr baseColWidth="8" defaultRowHeight="15"/>
  <cols>
    <col width="36" customWidth="1" min="1" max="1"/>
    <col width="14" customWidth="1" min="2" max="2"/>
    <col width="60" customWidth="1" min="3" max="3"/>
  </cols>
  <sheetData>
    <row r="1">
      <c r="A1" s="1" t="inlineStr">
        <is>
          <t>ZAZEN TAX</t>
        </is>
      </c>
    </row>
    <row r="2">
      <c r="A2" s="2" t="inlineStr">
        <is>
          <t>One item, both ways</t>
        </is>
      </c>
    </row>
    <row r="5" ht="19" customHeight="1">
      <c r="A5" s="6" t="inlineStr">
        <is>
          <t xml:space="preserve">  The item</t>
        </is>
      </c>
      <c r="B5" s="7" t="n"/>
      <c r="C5" s="7" t="n"/>
    </row>
    <row r="6">
      <c r="A6" s="8" t="inlineStr">
        <is>
          <t>What you paid</t>
        </is>
      </c>
      <c r="B6" s="9" t="n">
        <v>12</v>
      </c>
      <c r="C6" s="10" t="inlineStr">
        <is>
          <t>The purchase price, and nothing you spent on it since.</t>
        </is>
      </c>
    </row>
    <row r="7">
      <c r="A7" s="8" t="inlineStr">
        <is>
          <t>What you sold it for</t>
        </is>
      </c>
      <c r="B7" s="9" t="n">
        <v>49.95</v>
      </c>
      <c r="C7" s="10" t="inlineStr">
        <is>
          <t>Everything the buyer paid, postage included.</t>
        </is>
      </c>
    </row>
    <row r="8">
      <c r="A8" s="8" t="inlineStr">
        <is>
          <t>VAT rate</t>
        </is>
      </c>
      <c r="B8" s="11" t="n">
        <v>0.2</v>
      </c>
      <c r="C8" s="10" t="inlineStr"/>
    </row>
    <row r="9">
      <c r="A9" s="8" t="inlineStr">
        <is>
          <t>Selling costs, as invoiced</t>
        </is>
      </c>
      <c r="B9" s="9" t="n">
        <v>9.970000000000001</v>
      </c>
      <c r="C9" s="10" t="inlineStr">
        <is>
          <t>Fees and postage. The VAT on these is reclaimable under either scheme.</t>
        </is>
      </c>
    </row>
    <row r="11" ht="19" customHeight="1">
      <c r="A11" s="6" t="inlineStr">
        <is>
          <t xml:space="preserve">  The two schemes</t>
        </is>
      </c>
      <c r="B11" s="7" t="n"/>
      <c r="C11" s="7" t="n"/>
    </row>
    <row r="12">
      <c r="A12" s="8" t="inlineStr">
        <is>
          <t>Your margin</t>
        </is>
      </c>
      <c r="B12" s="12">
        <f>$B$7-$B$6</f>
        <v/>
      </c>
    </row>
    <row r="13">
      <c r="A13" s="8" t="inlineStr">
        <is>
          <t>VAT under the margin scheme</t>
        </is>
      </c>
      <c r="B13" s="12">
        <f>IF(($B$7-$B$6)&gt;0,($B$7-$B$6)*(IFERROR($B$8/(1+$B$8),0)),0)</f>
        <v/>
      </c>
      <c r="C13" s="10" t="inlineStr">
        <is>
          <t>Nil when the margin is nil or negative.</t>
        </is>
      </c>
    </row>
    <row r="14">
      <c r="A14" s="8" t="inlineStr">
        <is>
          <t>VAT under the standard scheme</t>
        </is>
      </c>
      <c r="B14" s="12">
        <f>($B$7)*(IFERROR($B$8/(1+$B$8),0))</f>
        <v/>
      </c>
    </row>
    <row r="15">
      <c r="A15" s="13" t="inlineStr">
        <is>
          <t>The margin scheme saves you</t>
        </is>
      </c>
      <c r="B15" s="14">
        <f>(($B$7)*(IFERROR($B$8/(1+$B$8),0)))-(IF(($B$7-$B$6)&gt;0,($B$7-$B$6)*(IFERROR($B$8/(1+$B$8),0)),0))</f>
        <v/>
      </c>
      <c r="C15" s="10" t="inlineStr">
        <is>
          <t>Compare this with the cell below.</t>
        </is>
      </c>
    </row>
    <row r="16">
      <c r="A16" s="8" t="inlineStr">
        <is>
          <t>The VAT fraction of what you paid</t>
        </is>
      </c>
      <c r="B16" s="12">
        <f>$B$6*(IFERROR($B$8/(1+$B$8),0))</f>
        <v/>
      </c>
      <c r="C16" s="10" t="inlineStr">
        <is>
          <t>The same number, whenever the margin is positive. The saving does not depend on the selling price at all.</t>
        </is>
      </c>
    </row>
    <row r="18">
      <c r="A18" s="8" t="inlineStr">
        <is>
          <t>You keep, margin scheme</t>
        </is>
      </c>
      <c r="B18" s="12">
        <f>$B$7-(IF(($B$7-$B$6)&gt;0,($B$7-$B$6)*(IFERROR($B$8/(1+$B$8),0)),0))-$B$6-(IFERROR($B$9/(1+$B$8),0))</f>
        <v/>
      </c>
    </row>
    <row r="19">
      <c r="A19" s="8" t="inlineStr">
        <is>
          <t>You keep, standard scheme</t>
        </is>
      </c>
      <c r="B19" s="12">
        <f>$B$7-(($B$7)*(IFERROR($B$8/(1+$B$8),0)))-$B$6-(IFERROR($B$9/(1+$B$8),0))</f>
        <v/>
      </c>
    </row>
    <row r="21">
      <c r="A21" s="15" t="inlineStr">
        <is>
          <t>Change the selling price and watch the saving stay where it is. Change what you paid and watch it move.</t>
        </is>
      </c>
    </row>
  </sheetData>
  <conditionalFormatting sqref="B15">
    <cfRule type="cellIs" priority="1" operator="greaterThan"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34"/>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12" customWidth="1" min="1" max="1"/>
    <col width="24" customWidth="1" min="2" max="2"/>
    <col width="12" customWidth="1" min="3" max="3"/>
    <col width="12" customWidth="1" min="4" max="4"/>
    <col width="12" customWidth="1" min="5" max="5"/>
    <col width="11" customWidth="1" min="6" max="6"/>
    <col width="12" customWidth="1" min="7" max="7"/>
    <col width="12" customWidth="1" min="8" max="8"/>
    <col width="10" customWidth="1" min="9" max="9"/>
  </cols>
  <sheetData>
    <row r="1">
      <c r="A1" s="1" t="inlineStr">
        <is>
          <t>ZAZEN TAX</t>
        </is>
      </c>
    </row>
    <row r="2">
      <c r="A2" s="2" t="inlineStr">
        <is>
          <t>The record HMRC requires</t>
        </is>
      </c>
    </row>
    <row r="3">
      <c r="A3" s="3" t="inlineStr">
        <is>
          <t>One row per item. Items not yet sold stay on the book with no margin until they go.</t>
        </is>
      </c>
    </row>
    <row r="6" ht="28" customHeight="1">
      <c r="A6" s="16" t="inlineStr">
        <is>
          <t>Bought</t>
        </is>
      </c>
      <c r="B6" s="16" t="inlineStr">
        <is>
          <t>Description</t>
        </is>
      </c>
      <c r="C6" s="16" t="inlineStr">
        <is>
          <t>Purchase price</t>
        </is>
      </c>
      <c r="D6" s="16" t="inlineStr">
        <is>
          <t>Sold</t>
        </is>
      </c>
      <c r="E6" s="16" t="inlineStr">
        <is>
          <t>Selling price</t>
        </is>
      </c>
      <c r="F6" s="16" t="inlineStr">
        <is>
          <t>Margin</t>
        </is>
      </c>
      <c r="G6" s="16" t="inlineStr">
        <is>
          <t>VAT on margin</t>
        </is>
      </c>
      <c r="H6" s="16" t="inlineStr">
        <is>
          <t>VAT if standard</t>
        </is>
      </c>
      <c r="I6" s="16" t="inlineStr">
        <is>
          <t>Saved</t>
        </is>
      </c>
    </row>
    <row r="8">
      <c r="A8" s="17" t="n">
        <v>46146</v>
      </c>
      <c r="B8" s="18" t="inlineStr">
        <is>
          <t>Vintage denim jacket</t>
        </is>
      </c>
      <c r="C8" s="19" t="n">
        <v>12</v>
      </c>
      <c r="D8" s="17" t="n">
        <v>46184</v>
      </c>
      <c r="E8" s="19" t="n">
        <v>49.95</v>
      </c>
      <c r="F8" s="20">
        <f>IF($E8="","",$E8-$C8)</f>
        <v/>
      </c>
      <c r="G8" s="20">
        <f>IF($E8="","",IF(($E8-$C8)&gt;0,($E8-$C8)*IFERROR('One item'!$B$8/(1+'One item'!$B$8),0),0))</f>
        <v/>
      </c>
      <c r="H8" s="20">
        <f>IF($E8="","",$E8*IFERROR('One item'!$B$8/(1+'One item'!$B$8),0))</f>
        <v/>
      </c>
      <c r="I8" s="20">
        <f>IF($E8="","",$H8-$G8)</f>
        <v/>
      </c>
    </row>
    <row r="9">
      <c r="A9" s="17" t="n">
        <v>46146</v>
      </c>
      <c r="B9" s="18" t="inlineStr">
        <is>
          <t>Retro camera</t>
        </is>
      </c>
      <c r="C9" s="19" t="n">
        <v>34</v>
      </c>
      <c r="D9" s="17" t="n">
        <v>46175</v>
      </c>
      <c r="E9" s="19" t="n">
        <v>94.95</v>
      </c>
      <c r="F9" s="20">
        <f>IF($E9="","",$E9-$C9)</f>
        <v/>
      </c>
      <c r="G9" s="20">
        <f>IF($E9="","",IF(($E9-$C9)&gt;0,($E9-$C9)*IFERROR('One item'!$B$8/(1+'One item'!$B$8),0),0))</f>
        <v/>
      </c>
      <c r="H9" s="20">
        <f>IF($E9="","",$E9*IFERROR('One item'!$B$8/(1+'One item'!$B$8),0))</f>
        <v/>
      </c>
      <c r="I9" s="20">
        <f>IF($E9="","",$H9-$G9)</f>
        <v/>
      </c>
    </row>
    <row r="10">
      <c r="A10" s="17" t="n">
        <v>46153</v>
      </c>
      <c r="B10" s="18" t="inlineStr">
        <is>
          <t>Boxed Lego set</t>
        </is>
      </c>
      <c r="C10" s="19" t="n">
        <v>55</v>
      </c>
      <c r="D10" s="17" t="n">
        <v>46222</v>
      </c>
      <c r="E10" s="19" t="n">
        <v>134.95</v>
      </c>
      <c r="F10" s="20">
        <f>IF($E10="","",$E10-$C10)</f>
        <v/>
      </c>
      <c r="G10" s="20">
        <f>IF($E10="","",IF(($E10-$C10)&gt;0,($E10-$C10)*IFERROR('One item'!$B$8/(1+'One item'!$B$8),0),0))</f>
        <v/>
      </c>
      <c r="H10" s="20">
        <f>IF($E10="","",$E10*IFERROR('One item'!$B$8/(1+'One item'!$B$8),0))</f>
        <v/>
      </c>
      <c r="I10" s="20">
        <f>IF($E10="","",$H10-$G10)</f>
        <v/>
      </c>
    </row>
    <row r="11">
      <c r="A11" s="17" t="n">
        <v>46153</v>
      </c>
      <c r="B11" s="18" t="inlineStr">
        <is>
          <t>Silver photo frame</t>
        </is>
      </c>
      <c r="C11" s="19" t="n">
        <v>6</v>
      </c>
      <c r="D11" s="17" t="n">
        <v>46193</v>
      </c>
      <c r="E11" s="19" t="n">
        <v>25.95</v>
      </c>
      <c r="F11" s="20">
        <f>IF($E11="","",$E11-$C11)</f>
        <v/>
      </c>
      <c r="G11" s="20">
        <f>IF($E11="","",IF(($E11-$C11)&gt;0,($E11-$C11)*IFERROR('One item'!$B$8/(1+'One item'!$B$8),0),0))</f>
        <v/>
      </c>
      <c r="H11" s="20">
        <f>IF($E11="","",$E11*IFERROR('One item'!$B$8/(1+'One item'!$B$8),0))</f>
        <v/>
      </c>
      <c r="I11" s="20">
        <f>IF($E11="","",$H11-$G11)</f>
        <v/>
      </c>
    </row>
    <row r="12">
      <c r="A12" s="17" t="n">
        <v>46160</v>
      </c>
      <c r="B12" s="18" t="inlineStr">
        <is>
          <t>Wool overcoat</t>
        </is>
      </c>
      <c r="C12" s="19" t="n">
        <v>22</v>
      </c>
      <c r="D12" s="17" t="n">
        <v>46205</v>
      </c>
      <c r="E12" s="19" t="n">
        <v>73.95</v>
      </c>
      <c r="F12" s="20">
        <f>IF($E12="","",$E12-$C12)</f>
        <v/>
      </c>
      <c r="G12" s="20">
        <f>IF($E12="","",IF(($E12-$C12)&gt;0,($E12-$C12)*IFERROR('One item'!$B$8/(1+'One item'!$B$8),0),0))</f>
        <v/>
      </c>
      <c r="H12" s="20">
        <f>IF($E12="","",$E12*IFERROR('One item'!$B$8/(1+'One item'!$B$8),0))</f>
        <v/>
      </c>
      <c r="I12" s="20">
        <f>IF($E12="","",$H12-$G12)</f>
        <v/>
      </c>
    </row>
    <row r="13">
      <c r="A13" s="17" t="n">
        <v>46160</v>
      </c>
      <c r="B13" s="18" t="inlineStr">
        <is>
          <t>Record, first pressing</t>
        </is>
      </c>
      <c r="C13" s="19" t="n">
        <v>11</v>
      </c>
      <c r="D13" s="17" t="n">
        <v>46200</v>
      </c>
      <c r="E13" s="19" t="n">
        <v>39.45</v>
      </c>
      <c r="F13" s="20">
        <f>IF($E13="","",$E13-$C13)</f>
        <v/>
      </c>
      <c r="G13" s="20">
        <f>IF($E13="","",IF(($E13-$C13)&gt;0,($E13-$C13)*IFERROR('One item'!$B$8/(1+'One item'!$B$8),0),0))</f>
        <v/>
      </c>
      <c r="H13" s="20">
        <f>IF($E13="","",$E13*IFERROR('One item'!$B$8/(1+'One item'!$B$8),0))</f>
        <v/>
      </c>
      <c r="I13" s="20">
        <f>IF($E13="","",$H13-$G13)</f>
        <v/>
      </c>
    </row>
    <row r="14">
      <c r="A14" s="17" t="n">
        <v>46174</v>
      </c>
      <c r="B14" s="18" t="inlineStr">
        <is>
          <t>Cast iron pan</t>
        </is>
      </c>
      <c r="C14" s="19" t="n">
        <v>8</v>
      </c>
      <c r="D14" s="17" t="n">
        <v>46217</v>
      </c>
      <c r="E14" s="19" t="n">
        <v>33.45</v>
      </c>
      <c r="F14" s="20">
        <f>IF($E14="","",$E14-$C14)</f>
        <v/>
      </c>
      <c r="G14" s="20">
        <f>IF($E14="","",IF(($E14-$C14)&gt;0,($E14-$C14)*IFERROR('One item'!$B$8/(1+'One item'!$B$8),0),0))</f>
        <v/>
      </c>
      <c r="H14" s="20">
        <f>IF($E14="","",$E14*IFERROR('One item'!$B$8/(1+'One item'!$B$8),0))</f>
        <v/>
      </c>
      <c r="I14" s="20">
        <f>IF($E14="","",$H14-$G14)</f>
        <v/>
      </c>
    </row>
    <row r="15">
      <c r="A15" s="17" t="n">
        <v>46174</v>
      </c>
      <c r="B15" s="18" t="inlineStr">
        <is>
          <t>Designer handbag</t>
        </is>
      </c>
      <c r="C15" s="19" t="n">
        <v>95</v>
      </c>
      <c r="D15" s="17" t="n">
        <v>46231</v>
      </c>
      <c r="E15" s="19" t="n">
        <v>246.95</v>
      </c>
      <c r="F15" s="20">
        <f>IF($E15="","",$E15-$C15)</f>
        <v/>
      </c>
      <c r="G15" s="20">
        <f>IF($E15="","",IF(($E15-$C15)&gt;0,($E15-$C15)*IFERROR('One item'!$B$8/(1+'One item'!$B$8),0),0))</f>
        <v/>
      </c>
      <c r="H15" s="20">
        <f>IF($E15="","",$E15*IFERROR('One item'!$B$8/(1+'One item'!$B$8),0))</f>
        <v/>
      </c>
      <c r="I15" s="20">
        <f>IF($E15="","",$H15-$G15)</f>
        <v/>
      </c>
    </row>
    <row r="16">
      <c r="A16" s="17" t="n">
        <v>46181</v>
      </c>
      <c r="B16" s="18" t="inlineStr">
        <is>
          <t>Board game bundle</t>
        </is>
      </c>
      <c r="C16" s="19" t="n">
        <v>14</v>
      </c>
      <c r="D16" s="17" t="n">
        <v>46224</v>
      </c>
      <c r="E16" s="19" t="n">
        <v>36.95</v>
      </c>
      <c r="F16" s="20">
        <f>IF($E16="","",$E16-$C16)</f>
        <v/>
      </c>
      <c r="G16" s="20">
        <f>IF($E16="","",IF(($E16-$C16)&gt;0,($E16-$C16)*IFERROR('One item'!$B$8/(1+'One item'!$B$8),0),0))</f>
        <v/>
      </c>
      <c r="H16" s="20">
        <f>IF($E16="","",$E16*IFERROR('One item'!$B$8/(1+'One item'!$B$8),0))</f>
        <v/>
      </c>
      <c r="I16" s="20">
        <f>IF($E16="","",$H16-$G16)</f>
        <v/>
      </c>
    </row>
    <row r="17">
      <c r="A17" s="17" t="n">
        <v>46181</v>
      </c>
      <c r="B17" s="18" t="inlineStr">
        <is>
          <t>Ceramic vase</t>
        </is>
      </c>
      <c r="C17" s="19" t="n">
        <v>4.5</v>
      </c>
      <c r="D17" s="17" t="n">
        <v>46203</v>
      </c>
      <c r="E17" s="19" t="n">
        <v>24.44</v>
      </c>
      <c r="F17" s="20">
        <f>IF($E17="","",$E17-$C17)</f>
        <v/>
      </c>
      <c r="G17" s="20">
        <f>IF($E17="","",IF(($E17-$C17)&gt;0,($E17-$C17)*IFERROR('One item'!$B$8/(1+'One item'!$B$8),0),0))</f>
        <v/>
      </c>
      <c r="H17" s="20">
        <f>IF($E17="","",$E17*IFERROR('One item'!$B$8/(1+'One item'!$B$8),0))</f>
        <v/>
      </c>
      <c r="I17" s="20">
        <f>IF($E17="","",$H17-$G17)</f>
        <v/>
      </c>
    </row>
    <row r="18">
      <c r="A18" s="17" t="n">
        <v>46188</v>
      </c>
      <c r="B18" s="18" t="inlineStr">
        <is>
          <t>Leather boots</t>
        </is>
      </c>
      <c r="C18" s="19" t="n">
        <v>18</v>
      </c>
      <c r="D18" s="17" t="n">
        <v>46228</v>
      </c>
      <c r="E18" s="19" t="n">
        <v>59.45</v>
      </c>
      <c r="F18" s="20">
        <f>IF($E18="","",$E18-$C18)</f>
        <v/>
      </c>
      <c r="G18" s="20">
        <f>IF($E18="","",IF(($E18-$C18)&gt;0,($E18-$C18)*IFERROR('One item'!$B$8/(1+'One item'!$B$8),0),0))</f>
        <v/>
      </c>
      <c r="H18" s="20">
        <f>IF($E18="","",$E18*IFERROR('One item'!$B$8/(1+'One item'!$B$8),0))</f>
        <v/>
      </c>
      <c r="I18" s="20">
        <f>IF($E18="","",$H18-$G18)</f>
        <v/>
      </c>
    </row>
    <row r="19">
      <c r="A19" s="17" t="n">
        <v>46188</v>
      </c>
      <c r="B19" s="18" t="inlineStr">
        <is>
          <t>Film camera lens</t>
        </is>
      </c>
      <c r="C19" s="19" t="n">
        <v>28</v>
      </c>
      <c r="D19" s="17" t="n"/>
      <c r="E19" s="19" t="n"/>
      <c r="F19" s="20">
        <f>IF($E19="","",$E19-$C19)</f>
        <v/>
      </c>
      <c r="G19" s="20">
        <f>IF($E19="","",IF(($E19-$C19)&gt;0,($E19-$C19)*IFERROR('One item'!$B$8/(1+'One item'!$B$8),0),0))</f>
        <v/>
      </c>
      <c r="H19" s="20">
        <f>IF($E19="","",$E19*IFERROR('One item'!$B$8/(1+'One item'!$B$8),0))</f>
        <v/>
      </c>
      <c r="I19" s="20">
        <f>IF($E19="","",$H19-$G19)</f>
        <v/>
      </c>
    </row>
    <row r="20">
      <c r="A20" s="17" t="n">
        <v>46195</v>
      </c>
      <c r="B20" s="18" t="inlineStr">
        <is>
          <t>Enamel sign</t>
        </is>
      </c>
      <c r="C20" s="19" t="n">
        <v>13</v>
      </c>
      <c r="D20" s="17" t="n">
        <v>46235</v>
      </c>
      <c r="E20" s="19" t="n">
        <v>48.45</v>
      </c>
      <c r="F20" s="20">
        <f>IF($E20="","",$E20-$C20)</f>
        <v/>
      </c>
      <c r="G20" s="20">
        <f>IF($E20="","",IF(($E20-$C20)&gt;0,($E20-$C20)*IFERROR('One item'!$B$8/(1+'One item'!$B$8),0),0))</f>
        <v/>
      </c>
      <c r="H20" s="20">
        <f>IF($E20="","",$E20*IFERROR('One item'!$B$8/(1+'One item'!$B$8),0))</f>
        <v/>
      </c>
      <c r="I20" s="20">
        <f>IF($E20="","",$H20-$G20)</f>
        <v/>
      </c>
    </row>
    <row r="21">
      <c r="A21" s="17" t="n">
        <v>46195</v>
      </c>
      <c r="B21" s="18" t="inlineStr">
        <is>
          <t>Wristwatch, serviced</t>
        </is>
      </c>
      <c r="C21" s="19" t="n">
        <v>72</v>
      </c>
      <c r="D21" s="17" t="n">
        <v>46238</v>
      </c>
      <c r="E21" s="19" t="n">
        <v>189.45</v>
      </c>
      <c r="F21" s="20">
        <f>IF($E21="","",$E21-$C21)</f>
        <v/>
      </c>
      <c r="G21" s="20">
        <f>IF($E21="","",IF(($E21-$C21)&gt;0,($E21-$C21)*IFERROR('One item'!$B$8/(1+'One item'!$B$8),0),0))</f>
        <v/>
      </c>
      <c r="H21" s="20">
        <f>IF($E21="","",$E21*IFERROR('One item'!$B$8/(1+'One item'!$B$8),0))</f>
        <v/>
      </c>
      <c r="I21" s="20">
        <f>IF($E21="","",$H21-$G21)</f>
        <v/>
      </c>
    </row>
    <row r="22">
      <c r="A22" s="17" t="n">
        <v>46209</v>
      </c>
      <c r="B22" s="18" t="inlineStr">
        <is>
          <t>Paperback lot</t>
        </is>
      </c>
      <c r="C22" s="19" t="n">
        <v>3</v>
      </c>
      <c r="D22" s="17" t="n">
        <v>46233</v>
      </c>
      <c r="E22" s="19" t="n">
        <v>17.95</v>
      </c>
      <c r="F22" s="20">
        <f>IF($E22="","",$E22-$C22)</f>
        <v/>
      </c>
      <c r="G22" s="20">
        <f>IF($E22="","",IF(($E22-$C22)&gt;0,($E22-$C22)*IFERROR('One item'!$B$8/(1+'One item'!$B$8),0),0))</f>
        <v/>
      </c>
      <c r="H22" s="20">
        <f>IF($E22="","",$E22*IFERROR('One item'!$B$8/(1+'One item'!$B$8),0))</f>
        <v/>
      </c>
      <c r="I22" s="20">
        <f>IF($E22="","",$H22-$G22)</f>
        <v/>
      </c>
    </row>
    <row r="23">
      <c r="A23" s="17" t="n">
        <v>46209</v>
      </c>
      <c r="B23" s="18" t="inlineStr">
        <is>
          <t>Brass lamp</t>
        </is>
      </c>
      <c r="C23" s="19" t="n">
        <v>26</v>
      </c>
      <c r="D23" s="17" t="n"/>
      <c r="E23" s="19" t="n"/>
      <c r="F23" s="20">
        <f>IF($E23="","",$E23-$C23)</f>
        <v/>
      </c>
      <c r="G23" s="20">
        <f>IF($E23="","",IF(($E23-$C23)&gt;0,($E23-$C23)*IFERROR('One item'!$B$8/(1+'One item'!$B$8),0),0))</f>
        <v/>
      </c>
      <c r="H23" s="20">
        <f>IF($E23="","",$E23*IFERROR('One item'!$B$8/(1+'One item'!$B$8),0))</f>
        <v/>
      </c>
      <c r="I23" s="20">
        <f>IF($E23="","",$H23-$G23)</f>
        <v/>
      </c>
    </row>
    <row r="25" ht="19" customHeight="1">
      <c r="A25" s="6" t="inlineStr">
        <is>
          <t xml:space="preserve">  Totals</t>
        </is>
      </c>
      <c r="B25" s="7" t="n"/>
      <c r="C25" s="7" t="n"/>
      <c r="D25" s="7" t="n"/>
      <c r="E25" s="7" t="n"/>
      <c r="F25" s="7" t="n"/>
      <c r="G25" s="7" t="n"/>
      <c r="H25" s="7" t="n"/>
      <c r="I25" s="7" t="n"/>
    </row>
    <row r="26">
      <c r="A26" s="8" t="inlineStr">
        <is>
          <t>Items on the book</t>
        </is>
      </c>
      <c r="B26" s="21">
        <f>COUNTA($B$8:$B$23)</f>
        <v/>
      </c>
    </row>
    <row r="27">
      <c r="A27" s="8" t="inlineStr">
        <is>
          <t>Of which sold</t>
        </is>
      </c>
      <c r="B27" s="21">
        <f>COUNT($E$8:$E$23)</f>
        <v/>
      </c>
      <c r="C27" s="10" t="inlineStr">
        <is>
          <t>The rest are still stock and carry no VAT yet.</t>
        </is>
      </c>
    </row>
    <row r="28">
      <c r="A28" s="8" t="inlineStr">
        <is>
          <t>Total margin</t>
        </is>
      </c>
      <c r="B28" s="12">
        <f>SUM($F$8:$F$23)</f>
        <v/>
      </c>
    </row>
    <row r="29">
      <c r="A29" s="8" t="inlineStr">
        <is>
          <t>VAT due under the margin scheme</t>
        </is>
      </c>
      <c r="B29" s="12">
        <f>SUM($G$8:$G$23)</f>
        <v/>
      </c>
    </row>
    <row r="30">
      <c r="A30" s="8" t="inlineStr">
        <is>
          <t>VAT due under the standard scheme</t>
        </is>
      </c>
      <c r="B30" s="12">
        <f>SUM($H$8:$H$23)</f>
        <v/>
      </c>
    </row>
    <row r="31">
      <c r="A31" s="13" t="inlineStr">
        <is>
          <t>Saved by using the margin scheme</t>
        </is>
      </c>
      <c r="B31" s="14">
        <f>SUM($I$8:$I$23)</f>
        <v/>
      </c>
    </row>
    <row r="32">
      <c r="A32" s="8" t="inlineStr">
        <is>
          <t>The VAT fraction of what the sold items cost</t>
        </is>
      </c>
      <c r="B32" s="12">
        <f>SUMIF($E$8:$E$23,"&gt;0",$C$8:$C$23)*IFERROR('One item'!$B$8/(1+'One item'!$B$8),0)</f>
        <v/>
      </c>
      <c r="C32" s="10" t="inlineStr">
        <is>
          <t>The same number again, across a whole book this time. It only matches while every sold item made a margin.</t>
        </is>
      </c>
    </row>
    <row r="34">
      <c r="A34" s="15" t="inlineStr">
        <is>
          <t>Keeping this record is a condition of using the scheme, not a convenience. Without it HMRC can refuse the scheme and assess VAT on your full selling prices.</t>
        </is>
      </c>
    </row>
  </sheetData>
  <mergeCells count="1">
    <mergeCell ref="A3:I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2026-08-09T13:03:23Z</dcterms:created>
  <dcterms:modified xmlns:dcterms="http://purl.org/dc/terms/" xmlns:xsi="http://www.w3.org/2001/XMLSchema-instance" xsi:type="dcterms:W3CDTF">2026-08-09T13:03:23Z</dcterms:modified>
</cp:coreProperties>
</file>