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racker" sheetId="2" state="visible" r:id="rId2"/>
    <sheet xmlns:r="http://schemas.openxmlformats.org/officeDocument/2006/relationships" name="Forecast" sheetId="3" state="visible" r:id="rId3"/>
  </sheets>
  <definedNames/>
  <calcPr calcId="124519" fullCalcOnLoad="1"/>
</workbook>
</file>

<file path=xl/styles.xml><?xml version="1.0" encoding="utf-8"?>
<styleSheet xmlns="http://schemas.openxmlformats.org/spreadsheetml/2006/main">
  <numFmts count="4">
    <numFmt numFmtId="164" formatCode="£#,##0;(£#,##0);&quot;–&quot;"/>
    <numFmt numFmtId="165" formatCode="mmm yyyy"/>
    <numFmt numFmtId="166" formatCode="d mmm yyyy"/>
    <numFmt numFmtId="167" formatCode="0.0%"/>
  </numFmts>
  <fonts count="11">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color rgb="006B7280"/>
      <sz val="10"/>
    </font>
    <font>
      <name val="Calibri"/>
      <b val="1"/>
      <color rgb="00FFFFFF"/>
      <sz val="10"/>
    </font>
    <font>
      <name val="Calibri"/>
      <color rgb="001F2A37"/>
      <sz val="10"/>
    </font>
    <font>
      <name val="Calibri"/>
      <b val="1"/>
      <color rgb="00FFFFFF"/>
      <sz val="9"/>
    </font>
    <font>
      <name val="Calibri"/>
      <b val="1"/>
      <color rgb="001F2A37"/>
      <sz val="11"/>
    </font>
  </fonts>
  <fills count="7">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EEF1F5"/>
      </patternFill>
    </fill>
    <fill>
      <patternFill patternType="solid">
        <fgColor rgb="00FDF0DC"/>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6">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164" fontId="5" fillId="2" borderId="1" applyAlignment="1" pivotButton="0" quotePrefix="0" xfId="0">
      <alignment horizontal="right" vertical="center"/>
    </xf>
    <xf numFmtId="0" fontId="6" fillId="0" borderId="0" applyAlignment="1" pivotButton="0" quotePrefix="0" xfId="0">
      <alignment vertical="top" wrapText="1"/>
    </xf>
    <xf numFmtId="165" fontId="5" fillId="2" borderId="1" applyAlignment="1" pivotButton="0" quotePrefix="0" xfId="0">
      <alignment horizontal="right" vertical="center"/>
    </xf>
    <xf numFmtId="0" fontId="7" fillId="3" borderId="1" applyAlignment="1" pivotButton="0" quotePrefix="0" xfId="0">
      <alignment horizontal="center" vertical="center" wrapText="1"/>
    </xf>
    <xf numFmtId="0" fontId="9" fillId="3" borderId="1" applyAlignment="1" pivotButton="0" quotePrefix="0" xfId="0">
      <alignment vertical="center" wrapText="1"/>
    </xf>
    <xf numFmtId="165" fontId="5" fillId="4" borderId="1" applyAlignment="1" pivotButton="0" quotePrefix="0" xfId="0">
      <alignment horizontal="right" vertical="center"/>
    </xf>
    <xf numFmtId="164" fontId="5" fillId="4" borderId="1" applyAlignment="1" pivotButton="0" quotePrefix="0" xfId="0">
      <alignment horizontal="right" vertical="center"/>
    </xf>
    <xf numFmtId="0" fontId="8" fillId="4" borderId="1" applyAlignment="1" pivotButton="0" quotePrefix="0" xfId="0">
      <alignment vertical="center" wrapText="1"/>
    </xf>
    <xf numFmtId="165" fontId="5" fillId="4" borderId="1" applyAlignment="1" pivotButton="0" quotePrefix="0" xfId="0">
      <alignment vertical="center"/>
    </xf>
    <xf numFmtId="0" fontId="10" fillId="5" borderId="1" applyAlignment="1" pivotButton="0" quotePrefix="0" xfId="0">
      <alignment vertical="center"/>
    </xf>
    <xf numFmtId="0" fontId="0" fillId="0" borderId="4" pivotButton="0" quotePrefix="0" xfId="0"/>
    <xf numFmtId="0" fontId="0" fillId="0" borderId="5" pivotButton="0" quotePrefix="0" xfId="0"/>
    <xf numFmtId="165" fontId="10" fillId="4" borderId="1" applyAlignment="1" pivotButton="0" quotePrefix="0" xfId="0">
      <alignment horizontal="right" vertical="center"/>
    </xf>
    <xf numFmtId="166" fontId="10" fillId="6" borderId="1" applyAlignment="1" pivotButton="0" quotePrefix="0" xfId="0">
      <alignment horizontal="right" vertical="center"/>
    </xf>
    <xf numFmtId="164" fontId="10" fillId="4" borderId="1" applyAlignment="1" pivotButton="0" quotePrefix="0" xfId="0">
      <alignment horizontal="right" vertical="center"/>
    </xf>
    <xf numFmtId="167" fontId="5" fillId="2" borderId="1" applyAlignment="1" pivotButton="0" quotePrefix="0" xfId="0">
      <alignment horizontal="right" vertical="center"/>
    </xf>
    <xf numFmtId="1" fontId="5" fillId="0" borderId="1" applyAlignment="1" pivotButton="0" quotePrefix="0" xfId="0">
      <alignment horizontal="center" vertical="center"/>
    </xf>
    <xf numFmtId="0" fontId="8" fillId="4" borderId="1" applyAlignment="1" pivotButton="0" quotePrefix="0" xfId="0">
      <alignment vertical="center"/>
    </xf>
    <xf numFmtId="0" fontId="10" fillId="0" borderId="1" applyAlignment="1" pivotButton="0" quotePrefix="0" xfId="0">
      <alignment vertical="center" wrapText="1"/>
    </xf>
    <xf numFmtId="0" fontId="10" fillId="4"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4"/>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VAT threshold tracker</t>
        </is>
      </c>
    </row>
    <row r="4" ht="52" customHeight="1">
      <c r="B4" s="2" t="inlineStr">
        <is>
          <t>The VAT threshold is not a tax-year number and not a calendar-year number. It is £90,000 of taxable turnover in ANY rolling 12 months. That is the detail that catches people: a business can sail through two clean tax years and still have crossed the threshold in a 12-month window that straddles them both. This workbook watches the window that actually matters.</t>
        </is>
      </c>
    </row>
    <row r="6" ht="22" customHeight="1">
      <c r="B6" s="1" t="inlineStr">
        <is>
          <t>There are two tests, and either one can catch you</t>
        </is>
      </c>
    </row>
    <row r="7" ht="39" customHeight="1">
      <c r="B7" s="2" t="inlineStr">
        <is>
          <t>-  The backward look: at the end of every month, add up taxable turnover for the last 12 months. If it exceeds £90,000, you must tell HMRC within 30 days of the end of that month, and your registration takes effect from the first day of the SECOND month after the month you went over.</t>
        </is>
      </c>
    </row>
    <row r="8" ht="52" customHeight="1">
      <c r="B8" s="2" t="inlineStr">
        <is>
          <t>-  The forward look: if at any point you expect to exceed £90,000 in the NEXT 30 DAYS ALONE, you must register immediately, and registration is effective from the date you realised, not from any later month. One unusually large contract can trigger this without the rolling total being anywhere near £90,000.</t>
        </is>
      </c>
    </row>
    <row r="10" ht="22" customHeight="1">
      <c r="B10" s="1" t="inlineStr">
        <is>
          <t>What counts towards it</t>
        </is>
      </c>
    </row>
    <row r="11" ht="39" customHeight="1">
      <c r="B11" s="2" t="inlineStr">
        <is>
          <t>-  Include: everything you sell that is standard-rated, reduced-rated or ZERO-rated. Zero-rated sales carry no VAT but they do count towards the threshold, which surprises food and children's clothing sellers every year.</t>
        </is>
      </c>
    </row>
    <row r="12" ht="26" customHeight="1">
      <c r="B12" s="2" t="inlineStr">
        <is>
          <t>-  Exclude: VAT-exempt supplies, anything outside the scope of UK VAT, and sales of capital assets such as equipment or a vehicle.</t>
        </is>
      </c>
    </row>
    <row r="13" ht="39" customHeight="1">
      <c r="B13" s="2" t="inlineStr">
        <is>
          <t>-  Marketplace sales where the platform accounts for the VAT need care: what counts as YOUR turnover depends on who is treated as making the supply, and it is worth checking rather than assuming.</t>
        </is>
      </c>
    </row>
    <row r="15" ht="22" customHeight="1">
      <c r="B15" s="1" t="inlineStr">
        <is>
          <t>How to use this workbook</t>
        </is>
      </c>
    </row>
    <row r="16" ht="39" customHeight="1">
      <c r="B16" s="2" t="inlineStr">
        <is>
          <t>-  Tracker: enter turnover for each month. From the twelfth month on, the rolling total appears, with the headroom left and a status for each month. If a month crosses the line, the dates block below works out your notification deadline and registration date.</t>
        </is>
      </c>
    </row>
    <row r="17" ht="26" customHeight="1">
      <c r="B17" s="2" t="inlineStr">
        <is>
          <t>-  Forecast: an average month and a growth rate, projected forward, so you can see the crossing coming rather than discovering it afterwards.</t>
        </is>
      </c>
    </row>
    <row r="18" ht="26" customHeight="1">
      <c r="B18" s="2" t="inlineStr">
        <is>
          <t>-  Yellow cells are yours to fill in. Grey cells work themselves out, so leave them alone unless you mean to change the method.</t>
        </is>
      </c>
    </row>
    <row r="20" ht="22" customHeight="1">
      <c r="B20" s="1" t="inlineStr">
        <is>
          <t>Two things worth knowing</t>
        </is>
      </c>
    </row>
    <row r="21" ht="39" customHeight="1">
      <c r="B21" s="2" t="inlineStr">
        <is>
          <t>-  Missing the deadline does not delay the liability. You owe VAT from the date registration should have taken effect, whether or not you charged it to customers, usually with a penalty on top. That is the expensive way to learn this.</t>
        </is>
      </c>
    </row>
    <row r="22" ht="39" customHeight="1">
      <c r="B22" s="2" t="inlineStr">
        <is>
          <t>-  Deregistration is possible when taxable turnover falls below £88,000, and voluntary registration below the threshold is often worthwhile for importers and for businesses selling mainly to other VAT-registered businesses.</t>
        </is>
      </c>
    </row>
    <row r="24" ht="26" customHeight="1">
      <c r="B24" s="2" t="inlineStr">
        <is>
          <t>Approaching the threshold, or think you may already have crossed it? That is a conversation worth having early rather than late.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H39"/>
  <sheetViews>
    <sheetView showGridLines="0" workbookViewId="0">
      <selection activeCell="A1" sqref="A1"/>
    </sheetView>
  </sheetViews>
  <sheetFormatPr baseColWidth="8" defaultRowHeight="15"/>
  <cols>
    <col width="3" customWidth="1" min="1" max="1"/>
    <col width="13" customWidth="1" min="2" max="2"/>
    <col width="15" customWidth="1" min="3" max="3"/>
    <col width="17" customWidth="1" min="4" max="4"/>
    <col width="14" customWidth="1" min="5" max="5"/>
    <col width="44" customWidth="1" min="6" max="6"/>
    <col hidden="1" width="13" customWidth="1" min="8" max="8"/>
  </cols>
  <sheetData>
    <row r="2">
      <c r="B2" s="3" t="inlineStr">
        <is>
          <t>Rolling 12-month VAT threshold tracker</t>
        </is>
      </c>
    </row>
    <row r="3" ht="28" customHeight="1">
      <c r="B3" s="4" t="inlineStr">
        <is>
          <t>Enter each month's taxable turnover. From the twelfth month on, the rolling total and headroom appear. Yellow cells are yours to fill in. Grey cells work themselves out, so leave them alone unless you mean to change the method.</t>
        </is>
      </c>
    </row>
    <row r="5" ht="24" customHeight="1">
      <c r="B5" s="5" t="inlineStr">
        <is>
          <t>Threshold</t>
        </is>
      </c>
      <c r="C5" s="6" t="n">
        <v>90000</v>
      </c>
      <c r="D5" s="5" t="inlineStr">
        <is>
          <t>Deregistration</t>
        </is>
      </c>
      <c r="E5" s="6" t="n">
        <v>88000</v>
      </c>
      <c r="F5" s="7" t="inlineStr">
        <is>
          <t>£90,000 and £88,000 for 2026/27. Editable so the workbook survives a change.</t>
        </is>
      </c>
    </row>
    <row r="6" ht="24" customHeight="1">
      <c r="B6" s="5" t="inlineStr">
        <is>
          <t>First month</t>
        </is>
      </c>
      <c r="C6" s="8">
        <f>DATE(2026,1,1)</f>
        <v/>
      </c>
      <c r="F6" s="7" t="inlineStr">
        <is>
          <t>The earliest month you are entering. Later months follow automatically.</t>
        </is>
      </c>
    </row>
    <row r="9" ht="24" customHeight="1">
      <c r="B9" s="9" t="inlineStr">
        <is>
          <t>Month</t>
        </is>
      </c>
      <c r="C9" s="9" t="inlineStr">
        <is>
          <t>Turnover</t>
        </is>
      </c>
      <c r="D9" s="9" t="inlineStr">
        <is>
          <t>Rolling 12 months</t>
        </is>
      </c>
      <c r="E9" s="9" t="inlineStr">
        <is>
          <t>Headroom</t>
        </is>
      </c>
      <c r="F9" s="9" t="inlineStr">
        <is>
          <t>Status</t>
        </is>
      </c>
      <c r="H9" s="10" t="inlineStr">
        <is>
          <t>First crossing helper</t>
        </is>
      </c>
    </row>
    <row r="10" ht="18" customHeight="1">
      <c r="B10" s="11">
        <f>C6</f>
        <v/>
      </c>
      <c r="C10" s="6" t="n">
        <v>5500</v>
      </c>
      <c r="D10" s="12">
        <f>""</f>
        <v/>
      </c>
      <c r="E10" s="12">
        <f>""</f>
        <v/>
      </c>
      <c r="F10" s="13">
        <f>"Building the first 12 months: " &amp; 12-COUNT(C$10:C10) &amp; " to go"</f>
        <v/>
      </c>
      <c r="H10" s="14">
        <f>""</f>
        <v/>
      </c>
    </row>
    <row r="11" ht="18" customHeight="1">
      <c r="B11" s="11">
        <f>DATE(YEAR(B10),MONTH(B10)+1,1)</f>
        <v/>
      </c>
      <c r="C11" s="6" t="n">
        <v>5800</v>
      </c>
      <c r="D11" s="12">
        <f>""</f>
        <v/>
      </c>
      <c r="E11" s="12">
        <f>""</f>
        <v/>
      </c>
      <c r="F11" s="13">
        <f>"Building the first 12 months: " &amp; 12-COUNT(C$10:C11) &amp; " to go"</f>
        <v/>
      </c>
      <c r="H11" s="14">
        <f>""</f>
        <v/>
      </c>
    </row>
    <row r="12" ht="18" customHeight="1">
      <c r="B12" s="11">
        <f>DATE(YEAR(B11),MONTH(B11)+1,1)</f>
        <v/>
      </c>
      <c r="C12" s="6" t="n">
        <v>6000</v>
      </c>
      <c r="D12" s="12">
        <f>""</f>
        <v/>
      </c>
      <c r="E12" s="12">
        <f>""</f>
        <v/>
      </c>
      <c r="F12" s="13">
        <f>"Building the first 12 months: " &amp; 12-COUNT(C$10:C12) &amp; " to go"</f>
        <v/>
      </c>
      <c r="H12" s="14">
        <f>""</f>
        <v/>
      </c>
    </row>
    <row r="13" ht="18" customHeight="1">
      <c r="B13" s="11">
        <f>DATE(YEAR(B12),MONTH(B12)+1,1)</f>
        <v/>
      </c>
      <c r="C13" s="6" t="n">
        <v>6200</v>
      </c>
      <c r="D13" s="12">
        <f>""</f>
        <v/>
      </c>
      <c r="E13" s="12">
        <f>""</f>
        <v/>
      </c>
      <c r="F13" s="13">
        <f>"Building the first 12 months: " &amp; 12-COUNT(C$10:C13) &amp; " to go"</f>
        <v/>
      </c>
      <c r="H13" s="14">
        <f>""</f>
        <v/>
      </c>
    </row>
    <row r="14" ht="18" customHeight="1">
      <c r="B14" s="11">
        <f>DATE(YEAR(B13),MONTH(B13)+1,1)</f>
        <v/>
      </c>
      <c r="C14" s="6" t="n">
        <v>6500</v>
      </c>
      <c r="D14" s="12">
        <f>""</f>
        <v/>
      </c>
      <c r="E14" s="12">
        <f>""</f>
        <v/>
      </c>
      <c r="F14" s="13">
        <f>"Building the first 12 months: " &amp; 12-COUNT(C$10:C14) &amp; " to go"</f>
        <v/>
      </c>
      <c r="H14" s="14">
        <f>""</f>
        <v/>
      </c>
    </row>
    <row r="15" ht="18" customHeight="1">
      <c r="B15" s="11">
        <f>DATE(YEAR(B14),MONTH(B14)+1,1)</f>
        <v/>
      </c>
      <c r="C15" s="6" t="n">
        <v>6800</v>
      </c>
      <c r="D15" s="12">
        <f>""</f>
        <v/>
      </c>
      <c r="E15" s="12">
        <f>""</f>
        <v/>
      </c>
      <c r="F15" s="13">
        <f>"Building the first 12 months: " &amp; 12-COUNT(C$10:C15) &amp; " to go"</f>
        <v/>
      </c>
      <c r="H15" s="14">
        <f>""</f>
        <v/>
      </c>
    </row>
    <row r="16" ht="18" customHeight="1">
      <c r="B16" s="11">
        <f>DATE(YEAR(B15),MONTH(B15)+1,1)</f>
        <v/>
      </c>
      <c r="C16" s="6" t="n">
        <v>7000</v>
      </c>
      <c r="D16" s="12">
        <f>""</f>
        <v/>
      </c>
      <c r="E16" s="12">
        <f>""</f>
        <v/>
      </c>
      <c r="F16" s="13">
        <f>"Building the first 12 months: " &amp; 12-COUNT(C$10:C16) &amp; " to go"</f>
        <v/>
      </c>
      <c r="H16" s="14">
        <f>""</f>
        <v/>
      </c>
    </row>
    <row r="17" ht="18" customHeight="1">
      <c r="B17" s="11">
        <f>DATE(YEAR(B16),MONTH(B16)+1,1)</f>
        <v/>
      </c>
      <c r="C17" s="6" t="n">
        <v>7200</v>
      </c>
      <c r="D17" s="12">
        <f>""</f>
        <v/>
      </c>
      <c r="E17" s="12">
        <f>""</f>
        <v/>
      </c>
      <c r="F17" s="13">
        <f>"Building the first 12 months: " &amp; 12-COUNT(C$10:C17) &amp; " to go"</f>
        <v/>
      </c>
      <c r="H17" s="14">
        <f>""</f>
        <v/>
      </c>
    </row>
    <row r="18" ht="18" customHeight="1">
      <c r="B18" s="11">
        <f>DATE(YEAR(B17),MONTH(B17)+1,1)</f>
        <v/>
      </c>
      <c r="C18" s="6" t="n">
        <v>7500</v>
      </c>
      <c r="D18" s="12">
        <f>""</f>
        <v/>
      </c>
      <c r="E18" s="12">
        <f>""</f>
        <v/>
      </c>
      <c r="F18" s="13">
        <f>"Building the first 12 months: " &amp; 12-COUNT(C$10:C18) &amp; " to go"</f>
        <v/>
      </c>
      <c r="H18" s="14">
        <f>""</f>
        <v/>
      </c>
    </row>
    <row r="19" ht="18" customHeight="1">
      <c r="B19" s="11">
        <f>DATE(YEAR(B18),MONTH(B18)+1,1)</f>
        <v/>
      </c>
      <c r="C19" s="6" t="n">
        <v>7800</v>
      </c>
      <c r="D19" s="12">
        <f>""</f>
        <v/>
      </c>
      <c r="E19" s="12">
        <f>""</f>
        <v/>
      </c>
      <c r="F19" s="13">
        <f>"Building the first 12 months: " &amp; 12-COUNT(C$10:C19) &amp; " to go"</f>
        <v/>
      </c>
      <c r="H19" s="14">
        <f>""</f>
        <v/>
      </c>
    </row>
    <row r="20" ht="18" customHeight="1">
      <c r="B20" s="11">
        <f>DATE(YEAR(B19),MONTH(B19)+1,1)</f>
        <v/>
      </c>
      <c r="C20" s="6" t="n">
        <v>8000</v>
      </c>
      <c r="D20" s="12">
        <f>""</f>
        <v/>
      </c>
      <c r="E20" s="12">
        <f>""</f>
        <v/>
      </c>
      <c r="F20" s="13">
        <f>"Building the first 12 months: " &amp; 12-COUNT(C$10:C20) &amp; " to go"</f>
        <v/>
      </c>
      <c r="H20" s="14">
        <f>""</f>
        <v/>
      </c>
    </row>
    <row r="21" ht="18" customHeight="1">
      <c r="B21" s="11">
        <f>DATE(YEAR(B20),MONTH(B20)+1,1)</f>
        <v/>
      </c>
      <c r="C21" s="6" t="n">
        <v>8500</v>
      </c>
      <c r="D21" s="12">
        <f>IF(COUNT(C10:C21)&lt;12,"",SUM(C10:C21))</f>
        <v/>
      </c>
      <c r="E21" s="12">
        <f>IF(D21="","",$C$5-D21)</f>
        <v/>
      </c>
      <c r="F21" s="13">
        <f>IF(D21="","",IF(D21&gt;$C$5,"Over the threshold: see the dates below",IF(D21&gt;=$C$5*0.9,"Within 10% of the threshold: watch this monthly","Comfortable")))</f>
        <v/>
      </c>
      <c r="H21" s="14">
        <f>IF(D21="","",IF(D21&gt;$C$5,IF(OR(""="",""&lt;=$C$5),B21,""),""))</f>
        <v/>
      </c>
    </row>
    <row r="22" ht="18" customHeight="1">
      <c r="B22" s="11">
        <f>DATE(YEAR(B21),MONTH(B21)+1,1)</f>
        <v/>
      </c>
      <c r="C22" s="6" t="n">
        <v>9000</v>
      </c>
      <c r="D22" s="12">
        <f>IF(COUNT(C11:C22)&lt;12,"",SUM(C11:C22))</f>
        <v/>
      </c>
      <c r="E22" s="12">
        <f>IF(D22="","",$C$5-D22)</f>
        <v/>
      </c>
      <c r="F22" s="13">
        <f>IF(D22="","",IF(D22&gt;$C$5,"Over the threshold: see the dates below",IF(D22&gt;=$C$5*0.9,"Within 10% of the threshold: watch this monthly","Comfortable")))</f>
        <v/>
      </c>
      <c r="H22" s="14">
        <f>IF(D22="","",IF(D22&gt;$C$5,IF(OR(D21="",D21&lt;=$C$5),B22,""),""))</f>
        <v/>
      </c>
    </row>
    <row r="23" ht="18" customHeight="1">
      <c r="B23" s="11">
        <f>DATE(YEAR(B22),MONTH(B22)+1,1)</f>
        <v/>
      </c>
      <c r="C23" s="6" t="n">
        <v>9800</v>
      </c>
      <c r="D23" s="12">
        <f>IF(COUNT(C12:C23)&lt;12,"",SUM(C12:C23))</f>
        <v/>
      </c>
      <c r="E23" s="12">
        <f>IF(D23="","",$C$5-D23)</f>
        <v/>
      </c>
      <c r="F23" s="13">
        <f>IF(D23="","",IF(D23&gt;$C$5,"Over the threshold: see the dates below",IF(D23&gt;=$C$5*0.9,"Within 10% of the threshold: watch this monthly","Comfortable")))</f>
        <v/>
      </c>
      <c r="H23" s="14">
        <f>IF(D23="","",IF(D23&gt;$C$5,IF(OR(D22="",D22&lt;=$C$5),B23,""),""))</f>
        <v/>
      </c>
    </row>
    <row r="24" ht="18" customHeight="1">
      <c r="B24" s="11">
        <f>DATE(YEAR(B23),MONTH(B23)+1,1)</f>
        <v/>
      </c>
      <c r="C24" s="6" t="n">
        <v>10000</v>
      </c>
      <c r="D24" s="12">
        <f>IF(COUNT(C13:C24)&lt;12,"",SUM(C13:C24))</f>
        <v/>
      </c>
      <c r="E24" s="12">
        <f>IF(D24="","",$C$5-D24)</f>
        <v/>
      </c>
      <c r="F24" s="13">
        <f>IF(D24="","",IF(D24&gt;$C$5,"Over the threshold: see the dates below",IF(D24&gt;=$C$5*0.9,"Within 10% of the threshold: watch this monthly","Comfortable")))</f>
        <v/>
      </c>
      <c r="H24" s="14">
        <f>IF(D24="","",IF(D24&gt;$C$5,IF(OR(D23="",D23&lt;=$C$5),B24,""),""))</f>
        <v/>
      </c>
    </row>
    <row r="25" ht="18" customHeight="1">
      <c r="B25" s="11">
        <f>DATE(YEAR(B24),MONTH(B24)+1,1)</f>
        <v/>
      </c>
      <c r="C25" s="6" t="n"/>
      <c r="D25" s="12">
        <f>IF(COUNT(C14:C25)&lt;12,"",SUM(C14:C25))</f>
        <v/>
      </c>
      <c r="E25" s="12">
        <f>IF(D25="","",$C$5-D25)</f>
        <v/>
      </c>
      <c r="F25" s="13">
        <f>IF(D25="","",IF(D25&gt;$C$5,"Over the threshold: see the dates below",IF(D25&gt;=$C$5*0.9,"Within 10% of the threshold: watch this monthly","Comfortable")))</f>
        <v/>
      </c>
      <c r="H25" s="14">
        <f>IF(D25="","",IF(D25&gt;$C$5,IF(OR(D24="",D24&lt;=$C$5),B25,""),""))</f>
        <v/>
      </c>
    </row>
    <row r="26" ht="18" customHeight="1">
      <c r="B26" s="11">
        <f>DATE(YEAR(B25),MONTH(B25)+1,1)</f>
        <v/>
      </c>
      <c r="C26" s="6" t="n"/>
      <c r="D26" s="12">
        <f>IF(COUNT(C15:C26)&lt;12,"",SUM(C15:C26))</f>
        <v/>
      </c>
      <c r="E26" s="12">
        <f>IF(D26="","",$C$5-D26)</f>
        <v/>
      </c>
      <c r="F26" s="13">
        <f>IF(D26="","",IF(D26&gt;$C$5,"Over the threshold: see the dates below",IF(D26&gt;=$C$5*0.9,"Within 10% of the threshold: watch this monthly","Comfortable")))</f>
        <v/>
      </c>
      <c r="H26" s="14">
        <f>IF(D26="","",IF(D26&gt;$C$5,IF(OR(D25="",D25&lt;=$C$5),B26,""),""))</f>
        <v/>
      </c>
    </row>
    <row r="27" ht="18" customHeight="1">
      <c r="B27" s="11">
        <f>DATE(YEAR(B26),MONTH(B26)+1,1)</f>
        <v/>
      </c>
      <c r="C27" s="6" t="n"/>
      <c r="D27" s="12">
        <f>IF(COUNT(C16:C27)&lt;12,"",SUM(C16:C27))</f>
        <v/>
      </c>
      <c r="E27" s="12">
        <f>IF(D27="","",$C$5-D27)</f>
        <v/>
      </c>
      <c r="F27" s="13">
        <f>IF(D27="","",IF(D27&gt;$C$5,"Over the threshold: see the dates below",IF(D27&gt;=$C$5*0.9,"Within 10% of the threshold: watch this monthly","Comfortable")))</f>
        <v/>
      </c>
      <c r="H27" s="14">
        <f>IF(D27="","",IF(D27&gt;$C$5,IF(OR(D26="",D26&lt;=$C$5),B27,""),""))</f>
        <v/>
      </c>
    </row>
    <row r="28" ht="18" customHeight="1">
      <c r="B28" s="11">
        <f>DATE(YEAR(B27),MONTH(B27)+1,1)</f>
        <v/>
      </c>
      <c r="C28" s="6" t="n"/>
      <c r="D28" s="12">
        <f>IF(COUNT(C17:C28)&lt;12,"",SUM(C17:C28))</f>
        <v/>
      </c>
      <c r="E28" s="12">
        <f>IF(D28="","",$C$5-D28)</f>
        <v/>
      </c>
      <c r="F28" s="13">
        <f>IF(D28="","",IF(D28&gt;$C$5,"Over the threshold: see the dates below",IF(D28&gt;=$C$5*0.9,"Within 10% of the threshold: watch this monthly","Comfortable")))</f>
        <v/>
      </c>
      <c r="H28" s="14">
        <f>IF(D28="","",IF(D28&gt;$C$5,IF(OR(D27="",D27&lt;=$C$5),B28,""),""))</f>
        <v/>
      </c>
    </row>
    <row r="29" ht="18" customHeight="1">
      <c r="B29" s="11">
        <f>DATE(YEAR(B28),MONTH(B28)+1,1)</f>
        <v/>
      </c>
      <c r="C29" s="6" t="n"/>
      <c r="D29" s="12">
        <f>IF(COUNT(C18:C29)&lt;12,"",SUM(C18:C29))</f>
        <v/>
      </c>
      <c r="E29" s="12">
        <f>IF(D29="","",$C$5-D29)</f>
        <v/>
      </c>
      <c r="F29" s="13">
        <f>IF(D29="","",IF(D29&gt;$C$5,"Over the threshold: see the dates below",IF(D29&gt;=$C$5*0.9,"Within 10% of the threshold: watch this monthly","Comfortable")))</f>
        <v/>
      </c>
      <c r="H29" s="14">
        <f>IF(D29="","",IF(D29&gt;$C$5,IF(OR(D28="",D28&lt;=$C$5),B29,""),""))</f>
        <v/>
      </c>
    </row>
    <row r="30" ht="18" customHeight="1">
      <c r="B30" s="11">
        <f>DATE(YEAR(B29),MONTH(B29)+1,1)</f>
        <v/>
      </c>
      <c r="C30" s="6" t="n"/>
      <c r="D30" s="12">
        <f>IF(COUNT(C19:C30)&lt;12,"",SUM(C19:C30))</f>
        <v/>
      </c>
      <c r="E30" s="12">
        <f>IF(D30="","",$C$5-D30)</f>
        <v/>
      </c>
      <c r="F30" s="13">
        <f>IF(D30="","",IF(D30&gt;$C$5,"Over the threshold: see the dates below",IF(D30&gt;=$C$5*0.9,"Within 10% of the threshold: watch this monthly","Comfortable")))</f>
        <v/>
      </c>
      <c r="H30" s="14">
        <f>IF(D30="","",IF(D30&gt;$C$5,IF(OR(D29="",D29&lt;=$C$5),B30,""),""))</f>
        <v/>
      </c>
    </row>
    <row r="31" ht="18" customHeight="1">
      <c r="B31" s="11">
        <f>DATE(YEAR(B30),MONTH(B30)+1,1)</f>
        <v/>
      </c>
      <c r="C31" s="6" t="n"/>
      <c r="D31" s="12">
        <f>IF(COUNT(C20:C31)&lt;12,"",SUM(C20:C31))</f>
        <v/>
      </c>
      <c r="E31" s="12">
        <f>IF(D31="","",$C$5-D31)</f>
        <v/>
      </c>
      <c r="F31" s="13">
        <f>IF(D31="","",IF(D31&gt;$C$5,"Over the threshold: see the dates below",IF(D31&gt;=$C$5*0.9,"Within 10% of the threshold: watch this monthly","Comfortable")))</f>
        <v/>
      </c>
      <c r="H31" s="14">
        <f>IF(D31="","",IF(D31&gt;$C$5,IF(OR(D30="",D30&lt;=$C$5),B31,""),""))</f>
        <v/>
      </c>
    </row>
    <row r="32" ht="18" customHeight="1">
      <c r="B32" s="11">
        <f>DATE(YEAR(B31),MONTH(B31)+1,1)</f>
        <v/>
      </c>
      <c r="C32" s="6" t="n"/>
      <c r="D32" s="12">
        <f>IF(COUNT(C21:C32)&lt;12,"",SUM(C21:C32))</f>
        <v/>
      </c>
      <c r="E32" s="12">
        <f>IF(D32="","",$C$5-D32)</f>
        <v/>
      </c>
      <c r="F32" s="13">
        <f>IF(D32="","",IF(D32&gt;$C$5,"Over the threshold: see the dates below",IF(D32&gt;=$C$5*0.9,"Within 10% of the threshold: watch this monthly","Comfortable")))</f>
        <v/>
      </c>
      <c r="H32" s="14">
        <f>IF(D32="","",IF(D32&gt;$C$5,IF(OR(D31="",D31&lt;=$C$5),B32,""),""))</f>
        <v/>
      </c>
    </row>
    <row r="33" ht="18" customHeight="1">
      <c r="B33" s="11">
        <f>DATE(YEAR(B32),MONTH(B32)+1,1)</f>
        <v/>
      </c>
      <c r="C33" s="6" t="n"/>
      <c r="D33" s="12">
        <f>IF(COUNT(C22:C33)&lt;12,"",SUM(C22:C33))</f>
        <v/>
      </c>
      <c r="E33" s="12">
        <f>IF(D33="","",$C$5-D33)</f>
        <v/>
      </c>
      <c r="F33" s="13">
        <f>IF(D33="","",IF(D33&gt;$C$5,"Over the threshold: see the dates below",IF(D33&gt;=$C$5*0.9,"Within 10% of the threshold: watch this monthly","Comfortable")))</f>
        <v/>
      </c>
      <c r="H33" s="14">
        <f>IF(D33="","",IF(D33&gt;$C$5,IF(OR(D32="",D32&lt;=$C$5),B33,""),""))</f>
        <v/>
      </c>
    </row>
    <row r="35">
      <c r="B35" s="15" t="inlineStr">
        <is>
          <t>If you have crossed the line</t>
        </is>
      </c>
      <c r="C35" s="16" t="n"/>
      <c r="D35" s="16" t="n"/>
      <c r="E35" s="16" t="n"/>
      <c r="F35" s="17" t="n"/>
    </row>
    <row r="36" ht="26" customHeight="1">
      <c r="B36" s="5" t="inlineStr">
        <is>
          <t>Month you went over</t>
        </is>
      </c>
      <c r="C36" s="18">
        <f>IF(COUNT(H10:H33)=0,"",MIN(H10:H33))</f>
        <v/>
      </c>
      <c r="F36" s="7" t="inlineStr">
        <is>
          <t>The first month whose rolling 12-month total exceeded the threshold.</t>
        </is>
      </c>
    </row>
    <row r="37" ht="22" customHeight="1">
      <c r="B37" s="5" t="inlineStr">
        <is>
          <t>Tell HMRC by</t>
        </is>
      </c>
      <c r="C37" s="19">
        <f>IF(C36="","",DATE(YEAR(C36),MONTH(C36)+1,1)+29)</f>
        <v/>
      </c>
      <c r="F37" s="7" t="inlineStr">
        <is>
          <t>Within 30 days of the end of that month.</t>
        </is>
      </c>
    </row>
    <row r="38" ht="34" customHeight="1">
      <c r="B38" s="5" t="inlineStr">
        <is>
          <t>Registered from</t>
        </is>
      </c>
      <c r="C38" s="19">
        <f>IF(C36="","",DATE(YEAR(C36),MONTH(C36)+2,1))</f>
        <v/>
      </c>
      <c r="F38" s="7" t="inlineStr">
        <is>
          <t>The first day of the second month after you went over. From this date you must charge VAT, whether or not you have your number yet.</t>
        </is>
      </c>
    </row>
    <row r="39" ht="22" customHeight="1">
      <c r="B39" s="5" t="inlineStr">
        <is>
          <t>Latest rolling total</t>
        </is>
      </c>
      <c r="C39" s="20">
        <f>IF(COUNT(C10:C33)&lt;12,"",SUM(OFFSET(C10,COUNT(C10:C33)-12,0,12,1)))</f>
        <v/>
      </c>
      <c r="F39" s="7" t="inlineStr">
        <is>
          <t>The most recent complete 12-month window.</t>
        </is>
      </c>
    </row>
  </sheetData>
  <mergeCells count="2">
    <mergeCell ref="B3:F3"/>
    <mergeCell ref="B35:F3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F27"/>
  <sheetViews>
    <sheetView showGridLines="0" workbookViewId="0">
      <selection activeCell="A1" sqref="A1"/>
    </sheetView>
  </sheetViews>
  <sheetFormatPr baseColWidth="8" defaultRowHeight="15"/>
  <cols>
    <col width="3" customWidth="1" min="1" max="1"/>
    <col width="16" customWidth="1" min="2" max="2"/>
    <col width="15" customWidth="1" min="3" max="3"/>
    <col width="17" customWidth="1" min="4" max="4"/>
    <col width="14" customWidth="1" min="5" max="5"/>
    <col width="40" customWidth="1" min="6" max="6"/>
  </cols>
  <sheetData>
    <row r="2">
      <c r="B2" s="3" t="inlineStr">
        <is>
          <t>When will you cross?</t>
        </is>
      </c>
    </row>
    <row r="3" ht="40" customHeight="1">
      <c r="B3" s="4" t="inlineStr">
        <is>
          <t>A rough forward look. Enter where you are now and how fast you are growing; the rolling total is projected forward, dropping the oldest month and adding the new one. Yellow cells are yours to fill in. Grey cells work themselves out, so leave them alone unless you mean to change the method.</t>
        </is>
      </c>
    </row>
    <row r="5" ht="22" customHeight="1">
      <c r="B5" s="5" t="inlineStr">
        <is>
          <t>Threshold</t>
        </is>
      </c>
      <c r="C5" s="12">
        <f>Tracker!C5</f>
        <v/>
      </c>
    </row>
    <row r="6" ht="26" customHeight="1">
      <c r="B6" s="5" t="inlineStr">
        <is>
          <t>Rolling total now</t>
        </is>
      </c>
      <c r="C6" s="6" t="n">
        <v>82800</v>
      </c>
      <c r="F6" s="7" t="inlineStr">
        <is>
          <t>Your latest 12-month figure. The Tracker sheet works it out.</t>
        </is>
      </c>
    </row>
    <row r="7" ht="26" customHeight="1">
      <c r="B7" s="5" t="inlineStr">
        <is>
          <t>Average month, 12 months ago</t>
        </is>
      </c>
      <c r="C7" s="6" t="n">
        <v>5500</v>
      </c>
      <c r="F7" s="7" t="inlineStr">
        <is>
          <t>Roughly what the months about to drop out of the window were worth.</t>
        </is>
      </c>
    </row>
    <row r="8" ht="22" customHeight="1">
      <c r="B8" s="5" t="inlineStr">
        <is>
          <t>Next month's turnover</t>
        </is>
      </c>
      <c r="C8" s="6" t="n">
        <v>9000</v>
      </c>
      <c r="F8" s="7" t="inlineStr">
        <is>
          <t>What you expect to bill next month.</t>
        </is>
      </c>
    </row>
    <row r="9" ht="22" customHeight="1">
      <c r="B9" s="5" t="inlineStr">
        <is>
          <t>Monthly growth</t>
        </is>
      </c>
      <c r="C9" s="21" t="n">
        <v>0.03</v>
      </c>
      <c r="F9" s="7" t="inlineStr">
        <is>
          <t>Compounding, month on month.</t>
        </is>
      </c>
    </row>
    <row r="12" ht="24" customHeight="1">
      <c r="B12" s="9" t="inlineStr">
        <is>
          <t>Month ahead</t>
        </is>
      </c>
      <c r="C12" s="9" t="inlineStr">
        <is>
          <t>Turnover in</t>
        </is>
      </c>
      <c r="D12" s="9" t="inlineStr">
        <is>
          <t>Turnover out</t>
        </is>
      </c>
      <c r="E12" s="9" t="inlineStr">
        <is>
          <t>Rolling total</t>
        </is>
      </c>
      <c r="F12" s="9" t="inlineStr">
        <is>
          <t>Status</t>
        </is>
      </c>
    </row>
    <row r="13" ht="18" customHeight="1">
      <c r="B13" s="22" t="n">
        <v>1</v>
      </c>
      <c r="C13" s="12">
        <f>$C$8*(1+$C$9)^0</f>
        <v/>
      </c>
      <c r="D13" s="12">
        <f>$C$7</f>
        <v/>
      </c>
      <c r="E13" s="20">
        <f>$C$6+C13-D13</f>
        <v/>
      </c>
      <c r="F13" s="23">
        <f>IF(E13&gt;$C$5,"Over the threshold","Under")</f>
        <v/>
      </c>
    </row>
    <row r="14" ht="18" customHeight="1">
      <c r="B14" s="22" t="n">
        <v>2</v>
      </c>
      <c r="C14" s="12">
        <f>$C$8*(1+$C$9)^1</f>
        <v/>
      </c>
      <c r="D14" s="12">
        <f>$C$7</f>
        <v/>
      </c>
      <c r="E14" s="20">
        <f>E13+C14-D14</f>
        <v/>
      </c>
      <c r="F14" s="23">
        <f>IF(E14&gt;$C$5,"Over the threshold","Under")</f>
        <v/>
      </c>
    </row>
    <row r="15" ht="18" customHeight="1">
      <c r="B15" s="22" t="n">
        <v>3</v>
      </c>
      <c r="C15" s="12">
        <f>$C$8*(1+$C$9)^2</f>
        <v/>
      </c>
      <c r="D15" s="12">
        <f>$C$7</f>
        <v/>
      </c>
      <c r="E15" s="20">
        <f>E14+C15-D15</f>
        <v/>
      </c>
      <c r="F15" s="23">
        <f>IF(E15&gt;$C$5,"Over the threshold","Under")</f>
        <v/>
      </c>
    </row>
    <row r="16" ht="18" customHeight="1">
      <c r="B16" s="22" t="n">
        <v>4</v>
      </c>
      <c r="C16" s="12">
        <f>$C$8*(1+$C$9)^3</f>
        <v/>
      </c>
      <c r="D16" s="12">
        <f>$C$7</f>
        <v/>
      </c>
      <c r="E16" s="20">
        <f>E15+C16-D16</f>
        <v/>
      </c>
      <c r="F16" s="23">
        <f>IF(E16&gt;$C$5,"Over the threshold","Under")</f>
        <v/>
      </c>
    </row>
    <row r="17" ht="18" customHeight="1">
      <c r="B17" s="22" t="n">
        <v>5</v>
      </c>
      <c r="C17" s="12">
        <f>$C$8*(1+$C$9)^4</f>
        <v/>
      </c>
      <c r="D17" s="12">
        <f>$C$7</f>
        <v/>
      </c>
      <c r="E17" s="20">
        <f>E16+C17-D17</f>
        <v/>
      </c>
      <c r="F17" s="23">
        <f>IF(E17&gt;$C$5,"Over the threshold","Under")</f>
        <v/>
      </c>
    </row>
    <row r="18" ht="18" customHeight="1">
      <c r="B18" s="22" t="n">
        <v>6</v>
      </c>
      <c r="C18" s="12">
        <f>$C$8*(1+$C$9)^5</f>
        <v/>
      </c>
      <c r="D18" s="12">
        <f>$C$7</f>
        <v/>
      </c>
      <c r="E18" s="20">
        <f>E17+C18-D18</f>
        <v/>
      </c>
      <c r="F18" s="23">
        <f>IF(E18&gt;$C$5,"Over the threshold","Under")</f>
        <v/>
      </c>
    </row>
    <row r="19" ht="18" customHeight="1">
      <c r="B19" s="22" t="n">
        <v>7</v>
      </c>
      <c r="C19" s="12">
        <f>$C$8*(1+$C$9)^6</f>
        <v/>
      </c>
      <c r="D19" s="12">
        <f>$C$7</f>
        <v/>
      </c>
      <c r="E19" s="20">
        <f>E18+C19-D19</f>
        <v/>
      </c>
      <c r="F19" s="23">
        <f>IF(E19&gt;$C$5,"Over the threshold","Under")</f>
        <v/>
      </c>
    </row>
    <row r="20" ht="18" customHeight="1">
      <c r="B20" s="22" t="n">
        <v>8</v>
      </c>
      <c r="C20" s="12">
        <f>$C$8*(1+$C$9)^7</f>
        <v/>
      </c>
      <c r="D20" s="12">
        <f>$C$7</f>
        <v/>
      </c>
      <c r="E20" s="20">
        <f>E19+C20-D20</f>
        <v/>
      </c>
      <c r="F20" s="23">
        <f>IF(E20&gt;$C$5,"Over the threshold","Under")</f>
        <v/>
      </c>
    </row>
    <row r="21" ht="18" customHeight="1">
      <c r="B21" s="22" t="n">
        <v>9</v>
      </c>
      <c r="C21" s="12">
        <f>$C$8*(1+$C$9)^8</f>
        <v/>
      </c>
      <c r="D21" s="12">
        <f>$C$7</f>
        <v/>
      </c>
      <c r="E21" s="20">
        <f>E20+C21-D21</f>
        <v/>
      </c>
      <c r="F21" s="23">
        <f>IF(E21&gt;$C$5,"Over the threshold","Under")</f>
        <v/>
      </c>
    </row>
    <row r="22" ht="18" customHeight="1">
      <c r="B22" s="22" t="n">
        <v>10</v>
      </c>
      <c r="C22" s="12">
        <f>$C$8*(1+$C$9)^9</f>
        <v/>
      </c>
      <c r="D22" s="12">
        <f>$C$7</f>
        <v/>
      </c>
      <c r="E22" s="20">
        <f>E21+C22-D22</f>
        <v/>
      </c>
      <c r="F22" s="23">
        <f>IF(E22&gt;$C$5,"Over the threshold","Under")</f>
        <v/>
      </c>
    </row>
    <row r="23" ht="18" customHeight="1">
      <c r="B23" s="22" t="n">
        <v>11</v>
      </c>
      <c r="C23" s="12">
        <f>$C$8*(1+$C$9)^10</f>
        <v/>
      </c>
      <c r="D23" s="12">
        <f>$C$7</f>
        <v/>
      </c>
      <c r="E23" s="20">
        <f>E22+C23-D23</f>
        <v/>
      </c>
      <c r="F23" s="23">
        <f>IF(E23&gt;$C$5,"Over the threshold","Under")</f>
        <v/>
      </c>
    </row>
    <row r="24" ht="18" customHeight="1">
      <c r="B24" s="22" t="n">
        <v>12</v>
      </c>
      <c r="C24" s="12">
        <f>$C$8*(1+$C$9)^11</f>
        <v/>
      </c>
      <c r="D24" s="12">
        <f>$C$7</f>
        <v/>
      </c>
      <c r="E24" s="20">
        <f>E23+C24-D24</f>
        <v/>
      </c>
      <c r="F24" s="23">
        <f>IF(E24&gt;$C$5,"Over the threshold","Under")</f>
        <v/>
      </c>
    </row>
    <row r="26" ht="34" customHeight="1">
      <c r="B26" s="24" t="inlineStr">
        <is>
          <t>Months until you cross</t>
        </is>
      </c>
      <c r="C26" s="25">
        <f>IF(COUNTIF(F13:F24,"Over the threshold")=0,"not within 12 months",MATCH("Over the threshold",F13:F24,0))</f>
        <v/>
      </c>
      <c r="F26" s="7" t="inlineStr">
        <is>
          <t>On these assumptions. Growth is never this tidy, but it tells you roughly how much runway you have to plan pricing and systems.</t>
        </is>
      </c>
    </row>
    <row r="27" ht="34" customHeight="1">
      <c r="B27" s="5" t="inlineStr">
        <is>
          <t>Turnover out, a simplification</t>
        </is>
      </c>
      <c r="C27" s="23">
        <f>"the same £" &amp; TEXT($C$7,"#,##0") &amp; " every month"</f>
        <v/>
      </c>
      <c r="F27" s="7" t="inlineStr">
        <is>
          <t>The real window drops a different month each time. Use the Tracker sheet for the number that counts.</t>
        </is>
      </c>
    </row>
  </sheetData>
  <mergeCells count="1">
    <mergeCell ref="B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VAT Threshold Tracker</dc:title>
  <dc:subject xmlns:dc="http://purl.org/dc/elements/1.1/">Rolling 12-month taxable turnover against the £90,000 VAT registration threshold</dc:subject>
  <dcterms:created xmlns:dcterms="http://purl.org/dc/terms/" xmlns:xsi="http://www.w3.org/2001/XMLSchema-instance" xsi:type="dcterms:W3CDTF">2026-08-07T19:05:09Z</dcterms:created>
  <dcterms:modified xmlns:dcterms="http://purl.org/dc/terms/" xmlns:xsi="http://www.w3.org/2001/XMLSchema-instance" xsi:type="dcterms:W3CDTF">2026-08-07T19:05:09Z</dcterms:modified>
</cp:coreProperties>
</file>